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077\Documents\Ekonomické tabulky\"/>
    </mc:Choice>
  </mc:AlternateContent>
  <xr:revisionPtr revIDLastSave="0" documentId="8_{D1F1EDD6-C24E-400C-BFC2-DB5CC628D2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ehled" sheetId="1" r:id="rId1"/>
    <sheet name="M1" sheetId="2" r:id="rId2"/>
    <sheet name="Návo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N4" i="2"/>
  <c r="O4" i="2"/>
  <c r="P4" i="2"/>
  <c r="Q4" i="2"/>
  <c r="C3" i="2"/>
  <c r="E3" i="2"/>
  <c r="E4" i="2" l="1"/>
  <c r="E15" i="2"/>
  <c r="F5" i="2"/>
  <c r="F6" i="2"/>
  <c r="F7" i="2"/>
  <c r="F8" i="2"/>
  <c r="F9" i="2"/>
  <c r="F10" i="2"/>
  <c r="F11" i="2"/>
  <c r="F12" i="2"/>
  <c r="F13" i="2"/>
  <c r="F14" i="2"/>
  <c r="K15" i="2"/>
  <c r="L15" i="2"/>
  <c r="R15" i="2"/>
  <c r="S14" i="2" l="1"/>
  <c r="S13" i="2"/>
  <c r="S12" i="2"/>
  <c r="S11" i="2"/>
  <c r="S10" i="2"/>
  <c r="S9" i="2"/>
  <c r="S8" i="2"/>
  <c r="S7" i="2"/>
  <c r="S6" i="2"/>
  <c r="S5" i="2"/>
  <c r="E19" i="2"/>
  <c r="D19" i="2"/>
  <c r="C19" i="2"/>
  <c r="R6" i="1" l="1"/>
  <c r="D4" i="2"/>
  <c r="G4" i="2"/>
  <c r="I4" i="2"/>
  <c r="J4" i="2"/>
  <c r="K4" i="2"/>
  <c r="L4" i="2"/>
  <c r="R4" i="2"/>
  <c r="C4" i="2"/>
  <c r="L6" i="1"/>
  <c r="L7" i="1" s="1"/>
  <c r="K6" i="1"/>
  <c r="K7" i="1" s="1"/>
  <c r="J15" i="2"/>
  <c r="J6" i="1" s="1"/>
  <c r="J7" i="1" s="1"/>
  <c r="I15" i="2"/>
  <c r="I6" i="1" s="1"/>
  <c r="G15" i="2"/>
  <c r="G6" i="1" s="1"/>
  <c r="E6" i="1"/>
  <c r="E7" i="1" s="1"/>
  <c r="D15" i="2"/>
  <c r="D6" i="1" s="1"/>
  <c r="D7" i="1" s="1"/>
  <c r="C15" i="2"/>
  <c r="C6" i="1" s="1"/>
  <c r="H14" i="2"/>
  <c r="H13" i="2"/>
  <c r="H12" i="2"/>
  <c r="H11" i="2"/>
  <c r="L18" i="1"/>
  <c r="H10" i="2"/>
  <c r="L17" i="1"/>
  <c r="H9" i="2"/>
  <c r="T9" i="2" s="1"/>
  <c r="L16" i="1"/>
  <c r="H8" i="2"/>
  <c r="T8" i="2" s="1"/>
  <c r="L15" i="1"/>
  <c r="H7" i="2"/>
  <c r="L14" i="1"/>
  <c r="H6" i="2"/>
  <c r="T6" i="2" s="1"/>
  <c r="L13" i="1"/>
  <c r="H5" i="2"/>
  <c r="L12" i="1"/>
  <c r="T14" i="2" l="1"/>
  <c r="T7" i="2"/>
  <c r="T10" i="2"/>
  <c r="T11" i="2"/>
  <c r="T12" i="2"/>
  <c r="T13" i="2"/>
  <c r="H15" i="2"/>
  <c r="H6" i="1" s="1"/>
  <c r="S15" i="2"/>
  <c r="S6" i="1" s="1"/>
  <c r="F15" i="2"/>
  <c r="B5" i="2"/>
  <c r="A5" i="2" s="1"/>
  <c r="T5" i="2"/>
  <c r="U5" i="2" s="1"/>
  <c r="U6" i="2" s="1"/>
  <c r="I7" i="1"/>
  <c r="C7" i="1"/>
  <c r="G7" i="1"/>
  <c r="U7" i="2" l="1"/>
  <c r="U8" i="2" s="1"/>
  <c r="U9" i="2" s="1"/>
  <c r="U10" i="2" s="1"/>
  <c r="U11" i="2" s="1"/>
  <c r="U12" i="2" s="1"/>
  <c r="U13" i="2" s="1"/>
  <c r="U14" i="2" s="1"/>
  <c r="U15" i="2" s="1"/>
  <c r="F6" i="1"/>
  <c r="F7" i="1" s="1"/>
  <c r="B6" i="2"/>
  <c r="S7" i="1"/>
  <c r="H7" i="1"/>
  <c r="B7" i="2" l="1"/>
  <c r="A6" i="2"/>
  <c r="B8" i="2" l="1"/>
  <c r="A7" i="2"/>
  <c r="B9" i="2" l="1"/>
  <c r="A8" i="2"/>
  <c r="B10" i="2" l="1"/>
  <c r="A9" i="2"/>
  <c r="B11" i="2" l="1"/>
  <c r="A10" i="2"/>
  <c r="B12" i="2" l="1"/>
  <c r="A11" i="2"/>
  <c r="B13" i="2" l="1"/>
  <c r="A12" i="2"/>
  <c r="B14" i="2" l="1"/>
  <c r="A13" i="2"/>
  <c r="A14" i="2" l="1"/>
  <c r="E25" i="2" l="1"/>
  <c r="E21" i="2"/>
  <c r="C20" i="2"/>
  <c r="D22" i="2"/>
  <c r="D23" i="2"/>
  <c r="D20" i="2"/>
  <c r="D21" i="2"/>
  <c r="C24" i="2"/>
  <c r="E22" i="2"/>
  <c r="C22" i="2"/>
  <c r="E24" i="2"/>
  <c r="D26" i="2"/>
  <c r="C23" i="2"/>
  <c r="C26" i="2"/>
  <c r="E23" i="2"/>
  <c r="E20" i="2"/>
  <c r="C25" i="2"/>
  <c r="E26" i="2"/>
  <c r="C21" i="2"/>
  <c r="D25" i="2"/>
  <c r="D24" i="2"/>
  <c r="F21" i="2" l="1"/>
  <c r="G21" i="2" s="1"/>
  <c r="E27" i="2"/>
  <c r="F26" i="2"/>
  <c r="G26" i="2" s="1"/>
  <c r="F23" i="2"/>
  <c r="G23" i="2" s="1"/>
  <c r="F22" i="2"/>
  <c r="G22" i="2" s="1"/>
  <c r="F24" i="2"/>
  <c r="G24" i="2" s="1"/>
  <c r="D27" i="2"/>
  <c r="F20" i="2"/>
  <c r="G20" i="2" s="1"/>
  <c r="C27" i="2"/>
  <c r="F25" i="2"/>
  <c r="G25" i="2" s="1"/>
  <c r="F27" i="2" l="1"/>
  <c r="G27" i="2" s="1"/>
  <c r="L19" i="1" l="1"/>
  <c r="M15" i="1" l="1"/>
  <c r="M16" i="1"/>
  <c r="M17" i="1"/>
  <c r="M14" i="1"/>
  <c r="M18" i="1"/>
  <c r="M19" i="1"/>
  <c r="M12" i="1"/>
  <c r="M13" i="1"/>
</calcChain>
</file>

<file path=xl/sharedStrings.xml><?xml version="1.0" encoding="utf-8"?>
<sst xmlns="http://schemas.openxmlformats.org/spreadsheetml/2006/main" count="82" uniqueCount="63">
  <si>
    <t>Celkem</t>
  </si>
  <si>
    <t>Převod</t>
  </si>
  <si>
    <t>Výdaje hotovost</t>
  </si>
  <si>
    <t>Tržba hotovost</t>
  </si>
  <si>
    <t>Kupony Stravenky</t>
  </si>
  <si>
    <t>Dotace hotovost</t>
  </si>
  <si>
    <t>Příjmy hotovost</t>
  </si>
  <si>
    <t>Výdaje 1</t>
  </si>
  <si>
    <t>Výdaje 2</t>
  </si>
  <si>
    <t>Výdaje 3</t>
  </si>
  <si>
    <t>Výdaje 4</t>
  </si>
  <si>
    <t>Pohyby hotovost</t>
  </si>
  <si>
    <t>Stav pokladny</t>
  </si>
  <si>
    <t>Datum</t>
  </si>
  <si>
    <t>Denní tržba</t>
  </si>
  <si>
    <t>Měsíc</t>
  </si>
  <si>
    <t>Měsíční tržby</t>
  </si>
  <si>
    <t>Pondělí</t>
  </si>
  <si>
    <t>Úterý</t>
  </si>
  <si>
    <t>Středa</t>
  </si>
  <si>
    <t>Čtvrtek</t>
  </si>
  <si>
    <t>Pátek</t>
  </si>
  <si>
    <t>Sobota</t>
  </si>
  <si>
    <t>Neděle</t>
  </si>
  <si>
    <t>Dny v týdny</t>
  </si>
  <si>
    <t>Podíl</t>
  </si>
  <si>
    <t>Poznámka</t>
  </si>
  <si>
    <t>Tržba karty</t>
  </si>
  <si>
    <t>Tržba</t>
  </si>
  <si>
    <t>Roční přehled</t>
  </si>
  <si>
    <t xml:space="preserve"> </t>
  </si>
  <si>
    <t>Další výdaje</t>
  </si>
  <si>
    <t>Leden</t>
  </si>
  <si>
    <t>Návod pro tabulku Denní pokladna EASY</t>
  </si>
  <si>
    <t>List „Přehled“</t>
  </si>
  <si>
    <t>Tabulka má jeden list pro roční přehled a 12 listů M1 – M12 pro měsíce.</t>
  </si>
  <si>
    <r>
      <t xml:space="preserve">Základem je, že vy </t>
    </r>
    <r>
      <rPr>
        <b/>
        <sz val="11"/>
        <color theme="1"/>
        <rFont val="Calibri"/>
        <family val="2"/>
        <charset val="238"/>
        <scheme val="minor"/>
      </rPr>
      <t>vyplňujete pouze žlutě zbarvená pole</t>
    </r>
    <r>
      <rPr>
        <sz val="11"/>
        <color theme="1"/>
        <rFont val="Calibri"/>
        <family val="2"/>
        <charset val="238"/>
        <scheme val="minor"/>
      </rPr>
      <t xml:space="preserve">. Modře zbarvené jsou popisy nebo vzorce. Tyto modře zbarvené buňky jsou uzamknuty pro úpravy. </t>
    </r>
  </si>
  <si>
    <t xml:space="preserve">V první listu s názvem „Přehled“ vidíte přehled tržeb a výdajů za 12 následujících měsíců. </t>
  </si>
  <si>
    <t xml:space="preserve">První sloupce označují tržby v hotovosti, kartou a tržby v jiné formě např. stravenky. </t>
  </si>
  <si>
    <t xml:space="preserve">Další sloupce jsou pro výdaje. Do žlutých polí zadejte vaše nejčastější výdaje v hotovosti. </t>
  </si>
  <si>
    <t>Může to být: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</si>
  <si>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Zboží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</si>
  <si>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Materiál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</si>
  <si>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 xml:space="preserve">Služby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</si>
  <si>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Mzdy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</si>
  <si>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Calibri"/>
        <family val="2"/>
        <charset val="238"/>
        <scheme val="minor"/>
      </rPr>
      <t>Vybavení</t>
    </r>
  </si>
  <si>
    <t>Když vás hned nenapadnou všechny výdaje, tak to nevadí, můžete je doplnit později.</t>
  </si>
  <si>
    <t>Listy M1-M12</t>
  </si>
  <si>
    <t xml:space="preserve">Další listy M1-M12 představují měsíce. V listu prvního měsíce M1 zadáte nahoře aktuální měsíc a rok. </t>
  </si>
  <si>
    <t xml:space="preserve">Ve první sloupci je datum, kde se červeně zobrazují soboty a neděle. Pokud má měsíc méně než 31 dnů, tak se poslední dny zbarví do šeda.  </t>
  </si>
  <si>
    <t>V dalších sloupcích už zadáváte denní tržby v hotovosti, platby kartami a přijaté stravenky, dárkové poukazy nebo jiné kupony. Ve sloupci „Dotace pokladny“ zadáváte výběry z bankomatu a všechny další částky, které v hotovosti dáváte do poklady, ale nepatří do tržeb.</t>
  </si>
  <si>
    <t>Do dalších sloupců zadáváte výdaje podle kategorií, které jste zadali na prvním listu. Pokud se některý výdaj nehodí do žádné kategorie, tak jej můžete dát do „Dalších výdajů“ s tím, že u něho můžete vložit komentář. V Google dokumentech vložíte poznámku. A komentář nebo poznámku můžete přidat k jakémukoli záznamu.</t>
  </si>
  <si>
    <t>Vpravo se počítá aktuální stav poklady. Taky tam máte pole pro poznámky.</t>
  </si>
  <si>
    <t>Takto postupně vyplňujete pokladní tabulky po jednotlivých dnech. Dole na listu vidíte, jaké byly tržby podle dnů v týdnu.</t>
  </si>
  <si>
    <t>Po skončení měsíce jen přejdete na další list M2, kde už máte předvyplněný kalendář na daný měsíc a pokladna počítá s převodem peněz z minulého měsíce. Tak postupujete měsíc po měsíci.</t>
  </si>
  <si>
    <t xml:space="preserve">V prvním listu přehledu pak vidíte tržby a výdaje po jednotlivých měsících, včetně dvou základních grafů. </t>
  </si>
  <si>
    <t>Pokud byste potřebovali více kategorií pro tržby i výdaje, tak můžete zvolit Denní pokladnu PROFI, která je rozšířenou verzí této tabulky. Tržby tam jde rozdělit do 9 podskupin a náklady mají až 35 kategorií.</t>
  </si>
  <si>
    <t>Výdaje 5</t>
  </si>
  <si>
    <t>Výdaje 6</t>
  </si>
  <si>
    <t>Výdaje 7</t>
  </si>
  <si>
    <t>Výdaje 8</t>
  </si>
  <si>
    <t>Výdaje 9</t>
  </si>
  <si>
    <t>* * *  Demo verze Denní pokladny EASY. Plnou verzi najdete www.etabulky.cz  * *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</si>
</sst>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d"/>
    <numFmt numFmtId="166" formatCode="#,##0\ &quot;Kč&quot;;\-#,##0\ &quot;Kč&quot;;"/>
    <numFmt numFmtId="167" formatCode="#%;\-#%;;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Roboto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0"/>
      <name val="Roboto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FFA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rgb="FFA9E7F1"/>
        <bgColor indexed="64"/>
      </patternFill>
    </fill>
    <fill>
      <patternFill patternType="solid">
        <fgColor rgb="FFFFFDCD"/>
        <bgColor indexed="64"/>
      </patternFill>
    </fill>
    <fill>
      <patternFill patternType="solid">
        <fgColor rgb="FFC9F6FF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1" fillId="4" borderId="0" xfId="0" applyNumberFormat="1" applyFont="1" applyFill="1" applyAlignment="1">
      <alignment horizontal="left" vertical="center" indent="1"/>
    </xf>
    <xf numFmtId="0" fontId="1" fillId="4" borderId="0" xfId="0" applyFont="1" applyFill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3" fontId="1" fillId="0" borderId="0" xfId="0" applyNumberFormat="1" applyFont="1" applyAlignment="1" applyProtection="1">
      <alignment vertical="center"/>
      <protection hidden="1"/>
    </xf>
    <xf numFmtId="14" fontId="4" fillId="0" borderId="0" xfId="0" applyNumberFormat="1" applyFont="1" applyAlignment="1" applyProtection="1">
      <alignment horizontal="center" vertical="center"/>
      <protection hidden="1"/>
    </xf>
    <xf numFmtId="3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3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6" xfId="0" applyFont="1" applyFill="1" applyBorder="1" applyAlignment="1" applyProtection="1">
      <alignment horizontal="left" vertical="center"/>
      <protection hidden="1"/>
    </xf>
    <xf numFmtId="166" fontId="1" fillId="6" borderId="1" xfId="0" applyNumberFormat="1" applyFont="1" applyFill="1" applyBorder="1" applyAlignment="1" applyProtection="1">
      <alignment horizontal="right" vertical="center" indent="1"/>
      <protection hidden="1"/>
    </xf>
    <xf numFmtId="167" fontId="1" fillId="4" borderId="1" xfId="1" applyNumberFormat="1" applyFont="1" applyFill="1" applyBorder="1" applyAlignment="1" applyProtection="1">
      <alignment horizontal="right" vertical="center" indent="1"/>
      <protection hidden="1"/>
    </xf>
    <xf numFmtId="0" fontId="1" fillId="4" borderId="6" xfId="0" applyFont="1" applyFill="1" applyBorder="1" applyAlignment="1" applyProtection="1">
      <alignment horizontal="left" vertical="center"/>
      <protection hidden="1"/>
    </xf>
    <xf numFmtId="166" fontId="1" fillId="4" borderId="1" xfId="0" applyNumberFormat="1" applyFont="1" applyFill="1" applyBorder="1" applyAlignment="1" applyProtection="1">
      <alignment horizontal="right" vertical="center" indent="1"/>
      <protection hidden="1"/>
    </xf>
    <xf numFmtId="3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3" fontId="1" fillId="6" borderId="3" xfId="0" applyNumberFormat="1" applyFont="1" applyFill="1" applyBorder="1" applyAlignment="1" applyProtection="1">
      <alignment horizontal="center" vertical="center" wrapText="1"/>
      <protection hidden="1"/>
    </xf>
    <xf numFmtId="3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3" fontId="1" fillId="6" borderId="0" xfId="0" applyNumberFormat="1" applyFont="1" applyFill="1" applyAlignment="1" applyProtection="1">
      <alignment horizontal="center" vertical="center" wrapText="1"/>
      <protection hidden="1"/>
    </xf>
    <xf numFmtId="164" fontId="1" fillId="6" borderId="3" xfId="0" applyNumberFormat="1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165" fontId="1" fillId="6" borderId="3" xfId="0" applyNumberFormat="1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left" vertical="center" indent="1"/>
      <protection locked="0"/>
    </xf>
    <xf numFmtId="3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7" xfId="0" applyNumberFormat="1" applyFont="1" applyFill="1" applyBorder="1" applyAlignment="1" applyProtection="1">
      <alignment horizontal="center" vertical="center" wrapText="1"/>
      <protection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6" fontId="1" fillId="3" borderId="3" xfId="0" applyNumberFormat="1" applyFont="1" applyFill="1" applyBorder="1" applyAlignment="1" applyProtection="1">
      <alignment horizontal="right" vertical="center"/>
      <protection locked="0"/>
    </xf>
    <xf numFmtId="166" fontId="1" fillId="2" borderId="3" xfId="0" applyNumberFormat="1" applyFont="1" applyFill="1" applyBorder="1" applyAlignment="1" applyProtection="1">
      <alignment horizontal="right" vertical="center"/>
      <protection hidden="1"/>
    </xf>
    <xf numFmtId="166" fontId="1" fillId="4" borderId="3" xfId="0" applyNumberFormat="1" applyFont="1" applyFill="1" applyBorder="1" applyAlignment="1" applyProtection="1">
      <alignment horizontal="right" vertical="center"/>
      <protection hidden="1"/>
    </xf>
    <xf numFmtId="166" fontId="1" fillId="6" borderId="3" xfId="0" applyNumberFormat="1" applyFont="1" applyFill="1" applyBorder="1" applyAlignment="1" applyProtection="1">
      <alignment horizontal="right" vertical="center"/>
      <protection hidden="1"/>
    </xf>
    <xf numFmtId="0" fontId="1" fillId="6" borderId="3" xfId="0" applyFont="1" applyFill="1" applyBorder="1" applyAlignment="1" applyProtection="1">
      <alignment horizontal="right" vertical="center"/>
      <protection hidden="1"/>
    </xf>
    <xf numFmtId="166" fontId="1" fillId="2" borderId="4" xfId="0" applyNumberFormat="1" applyFont="1" applyFill="1" applyBorder="1" applyAlignment="1" applyProtection="1">
      <alignment horizontal="right" vertical="center"/>
      <protection hidden="1"/>
    </xf>
    <xf numFmtId="166" fontId="1" fillId="2" borderId="1" xfId="0" applyNumberFormat="1" applyFont="1" applyFill="1" applyBorder="1" applyAlignment="1" applyProtection="1">
      <alignment horizontal="right" vertical="center"/>
      <protection hidden="1"/>
    </xf>
    <xf numFmtId="166" fontId="1" fillId="6" borderId="1" xfId="0" applyNumberFormat="1" applyFont="1" applyFill="1" applyBorder="1" applyAlignment="1" applyProtection="1">
      <alignment horizontal="right" vertical="center"/>
      <protection hidden="1"/>
    </xf>
    <xf numFmtId="166" fontId="1" fillId="4" borderId="4" xfId="0" applyNumberFormat="1" applyFont="1" applyFill="1" applyBorder="1" applyAlignment="1" applyProtection="1">
      <alignment horizontal="right" vertical="center"/>
      <protection hidden="1"/>
    </xf>
    <xf numFmtId="166" fontId="1" fillId="4" borderId="1" xfId="0" applyNumberFormat="1" applyFont="1" applyFill="1" applyBorder="1" applyAlignment="1" applyProtection="1">
      <alignment horizontal="right" vertical="center"/>
      <protection hidden="1"/>
    </xf>
    <xf numFmtId="164" fontId="1" fillId="6" borderId="0" xfId="0" applyNumberFormat="1" applyFont="1" applyFill="1" applyAlignment="1" applyProtection="1">
      <alignment horizontal="left" vertical="center" indent="1"/>
      <protection hidden="1"/>
    </xf>
    <xf numFmtId="0" fontId="1" fillId="6" borderId="3" xfId="0" applyFont="1" applyFill="1" applyBorder="1" applyAlignment="1" applyProtection="1">
      <alignment horizontal="left" vertical="center" indent="1"/>
      <protection hidden="1"/>
    </xf>
    <xf numFmtId="166" fontId="1" fillId="6" borderId="4" xfId="0" applyNumberFormat="1" applyFont="1" applyFill="1" applyBorder="1" applyAlignment="1" applyProtection="1">
      <alignment horizontal="right" vertical="center"/>
      <protection hidden="1"/>
    </xf>
    <xf numFmtId="164" fontId="1" fillId="4" borderId="3" xfId="0" applyNumberFormat="1" applyFont="1" applyFill="1" applyBorder="1" applyAlignment="1" applyProtection="1">
      <alignment horizontal="left" vertical="center" indent="1"/>
      <protection hidden="1"/>
    </xf>
    <xf numFmtId="166" fontId="1" fillId="4" borderId="5" xfId="0" applyNumberFormat="1" applyFont="1" applyFill="1" applyBorder="1" applyAlignment="1" applyProtection="1">
      <alignment horizontal="right" vertical="center"/>
      <protection hidden="1"/>
    </xf>
    <xf numFmtId="166" fontId="1" fillId="4" borderId="2" xfId="0" applyNumberFormat="1" applyFont="1" applyFill="1" applyBorder="1" applyAlignment="1" applyProtection="1">
      <alignment horizontal="right" vertical="center"/>
      <protection hidden="1"/>
    </xf>
    <xf numFmtId="14" fontId="1" fillId="6" borderId="9" xfId="0" applyNumberFormat="1" applyFont="1" applyFill="1" applyBorder="1" applyAlignment="1" applyProtection="1">
      <alignment horizontal="center" vertical="center"/>
      <protection locked="0"/>
    </xf>
    <xf numFmtId="1" fontId="1" fillId="6" borderId="9" xfId="0" applyNumberFormat="1" applyFont="1" applyFill="1" applyBorder="1" applyAlignment="1" applyProtection="1">
      <alignment horizontal="center" vertical="center"/>
      <protection locked="0"/>
    </xf>
    <xf numFmtId="0" fontId="5" fillId="7" borderId="0" xfId="2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6" borderId="0" xfId="0" applyFont="1" applyFill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9" fillId="5" borderId="0" xfId="0" applyFont="1" applyFill="1" applyAlignment="1">
      <alignment horizontal="justify" vertical="center"/>
    </xf>
    <xf numFmtId="1" fontId="1" fillId="5" borderId="9" xfId="0" applyNumberFormat="1" applyFont="1" applyFill="1" applyBorder="1" applyAlignment="1" applyProtection="1">
      <alignment horizontal="center" vertical="center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FDCD"/>
      <color rgb="FFC9F6FF"/>
      <color rgb="FFDFFAFF"/>
      <color rgb="FFFFFEE9"/>
      <color rgb="FFA9E7F1"/>
      <color rgb="FFFFDDDD"/>
      <color rgb="FFBCEACA"/>
      <color rgb="FFFFB3B3"/>
      <color rgb="FF71FFB8"/>
      <color rgb="FFAF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aseline="0"/>
              <a:t>Měsíční tržby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0126060781279229"/>
          <c:y val="0.12909433828559594"/>
          <c:w val="0.84985983798461473"/>
          <c:h val="0.5781166771331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Přehled!$C$5</c:f>
              <c:strCache>
                <c:ptCount val="1"/>
                <c:pt idx="0">
                  <c:v>Tržba hotovost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Přehled!$B$6:$B$6</c:f>
              <c:strCache>
                <c:ptCount val="1"/>
                <c:pt idx="0">
                  <c:v>Leden</c:v>
                </c:pt>
              </c:strCache>
            </c:strRef>
          </c:cat>
          <c:val>
            <c:numRef>
              <c:f>Přehled!$C$6:$C$6</c:f>
              <c:numCache>
                <c:formatCode>#\ ##0\ "Kč";\-#\ ##0\ "Kč";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E-4BB1-9E5E-5589674DCF06}"/>
            </c:ext>
          </c:extLst>
        </c:ser>
        <c:ser>
          <c:idx val="1"/>
          <c:order val="1"/>
          <c:tx>
            <c:strRef>
              <c:f>Přehled!$D$5</c:f>
              <c:strCache>
                <c:ptCount val="1"/>
                <c:pt idx="0">
                  <c:v>Tržba karty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Přehled!$B$6:$B$6</c:f>
              <c:strCache>
                <c:ptCount val="1"/>
                <c:pt idx="0">
                  <c:v>Leden</c:v>
                </c:pt>
              </c:strCache>
            </c:strRef>
          </c:cat>
          <c:val>
            <c:numRef>
              <c:f>Přehled!$D$6:$D$6</c:f>
              <c:numCache>
                <c:formatCode>#\ ##0\ "Kč";\-#\ ##0\ "Kč";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E-4BB1-9E5E-5589674DCF06}"/>
            </c:ext>
          </c:extLst>
        </c:ser>
        <c:ser>
          <c:idx val="2"/>
          <c:order val="2"/>
          <c:tx>
            <c:strRef>
              <c:f>Přehled!$E$5</c:f>
              <c:strCache>
                <c:ptCount val="1"/>
                <c:pt idx="0">
                  <c:v>Kupony Stravenky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Přehled!$B$6:$B$6</c:f>
              <c:strCache>
                <c:ptCount val="1"/>
                <c:pt idx="0">
                  <c:v>Leden</c:v>
                </c:pt>
              </c:strCache>
            </c:strRef>
          </c:cat>
          <c:val>
            <c:numRef>
              <c:f>Přehled!$E$6:$E$6</c:f>
              <c:numCache>
                <c:formatCode>#\ ##0\ "Kč";\-#\ ##0\ "Kč";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E-4BB1-9E5E-5589674DC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712832"/>
        <c:axId val="209705152"/>
      </c:barChart>
      <c:catAx>
        <c:axId val="20971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9705152"/>
        <c:crosses val="autoZero"/>
        <c:auto val="1"/>
        <c:lblAlgn val="ctr"/>
        <c:lblOffset val="100"/>
        <c:noMultiLvlLbl val="0"/>
      </c:catAx>
      <c:valAx>
        <c:axId val="20970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č&quot;;\-#\ ##0\ &quot;Kč&quot;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971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92690996863049"/>
          <c:y val="0.9013820946800255"/>
          <c:w val="0.43843954063721369"/>
          <c:h val="6.90188879764262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Tržb</a:t>
            </a:r>
            <a:r>
              <a:rPr lang="cs-CZ"/>
              <a:t>y po dnech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3528423889542543"/>
          <c:y val="0.17066196557363103"/>
          <c:w val="0.52943177361450511"/>
          <c:h val="0.66353754100065221"/>
        </c:manualLayout>
      </c:layout>
      <c:doughnutChart>
        <c:varyColors val="1"/>
        <c:ser>
          <c:idx val="1"/>
          <c:order val="1"/>
          <c:tx>
            <c:strRef>
              <c:f>Přehled!$M$11</c:f>
              <c:strCache>
                <c:ptCount val="1"/>
                <c:pt idx="0">
                  <c:v>Podíl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30-4679-B374-3F24B8B262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30-4679-B374-3F24B8B262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30-4679-B374-3F24B8B262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30-4679-B374-3F24B8B262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30-4679-B374-3F24B8B262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30-4679-B374-3F24B8B262C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30-4679-B374-3F24B8B262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Přehled!$K$12:$K$18</c:f>
              <c:strCache>
                <c:ptCount val="7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  <c:pt idx="4">
                  <c:v>Pátek</c:v>
                </c:pt>
                <c:pt idx="5">
                  <c:v>Sobota</c:v>
                </c:pt>
                <c:pt idx="6">
                  <c:v>Neděle</c:v>
                </c:pt>
              </c:strCache>
            </c:strRef>
          </c:cat>
          <c:val>
            <c:numRef>
              <c:f>Přehled!$M$12:$M$18</c:f>
              <c:numCache>
                <c:formatCode>#%;\-#%;;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9C3-4FD6-9214-11476784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Přehled!$L$11</c15:sqref>
                        </c15:formulaRef>
                      </c:ext>
                    </c:extLst>
                    <c:strCache>
                      <c:ptCount val="1"/>
                      <c:pt idx="0">
                        <c:v>Tržba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9C3-4FD6-9214-1147678481C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9C3-4FD6-9214-1147678481C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9C3-4FD6-9214-1147678481C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9C3-4FD6-9214-1147678481C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9C3-4FD6-9214-1147678481C5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9C3-4FD6-9214-1147678481C5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29C3-4FD6-9214-1147678481C5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cs-CZ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Přehled!$K$12:$K$18</c15:sqref>
                        </c15:formulaRef>
                      </c:ext>
                    </c:extLst>
                    <c:strCache>
                      <c:ptCount val="7"/>
                      <c:pt idx="0">
                        <c:v>Pondělí</c:v>
                      </c:pt>
                      <c:pt idx="1">
                        <c:v>Úterý</c:v>
                      </c:pt>
                      <c:pt idx="2">
                        <c:v>Středa</c:v>
                      </c:pt>
                      <c:pt idx="3">
                        <c:v>Čtvrtek</c:v>
                      </c:pt>
                      <c:pt idx="4">
                        <c:v>Pátek</c:v>
                      </c:pt>
                      <c:pt idx="5">
                        <c:v>Sobota</c:v>
                      </c:pt>
                      <c:pt idx="6">
                        <c:v>Neděle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Přehled!$L$12:$L$18</c15:sqref>
                        </c15:formulaRef>
                      </c:ext>
                    </c:extLst>
                    <c:numCache>
                      <c:formatCode>#\ ##0\ "Kč";\-#\ ##0\ "Kč";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30-45ED-8465-0E32CDAB0A65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72408395399279"/>
          <c:y val="0.12718954248366013"/>
          <c:w val="0.67926228077183703"/>
          <c:h val="0.674621995779939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'M1'!$C$19</c:f>
              <c:strCache>
                <c:ptCount val="1"/>
                <c:pt idx="0">
                  <c:v>Tržba hotovost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'M1'!$B$20:$B$26</c:f>
              <c:strCache>
                <c:ptCount val="7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  <c:pt idx="4">
                  <c:v>Pátek</c:v>
                </c:pt>
                <c:pt idx="5">
                  <c:v>Sobota</c:v>
                </c:pt>
                <c:pt idx="6">
                  <c:v>Neděle</c:v>
                </c:pt>
              </c:strCache>
            </c:strRef>
          </c:cat>
          <c:val>
            <c:numRef>
              <c:f>'M1'!$C$20:$C$26</c:f>
              <c:numCache>
                <c:formatCode>#\ ##0\ "Kč";\-#\ ##0\ "Kč";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1-421B-B750-AEE02DDFBA4F}"/>
            </c:ext>
          </c:extLst>
        </c:ser>
        <c:ser>
          <c:idx val="1"/>
          <c:order val="1"/>
          <c:tx>
            <c:strRef>
              <c:f>'M1'!$D$19</c:f>
              <c:strCache>
                <c:ptCount val="1"/>
                <c:pt idx="0">
                  <c:v>Tržba karty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'M1'!$B$20:$B$26</c:f>
              <c:strCache>
                <c:ptCount val="7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  <c:pt idx="4">
                  <c:v>Pátek</c:v>
                </c:pt>
                <c:pt idx="5">
                  <c:v>Sobota</c:v>
                </c:pt>
                <c:pt idx="6">
                  <c:v>Neděle</c:v>
                </c:pt>
              </c:strCache>
            </c:strRef>
          </c:cat>
          <c:val>
            <c:numRef>
              <c:f>'M1'!$D$20:$D$26</c:f>
              <c:numCache>
                <c:formatCode>#\ ##0\ "Kč";\-#\ ##0\ "Kč";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1-421B-B750-AEE02DDFBA4F}"/>
            </c:ext>
          </c:extLst>
        </c:ser>
        <c:ser>
          <c:idx val="2"/>
          <c:order val="2"/>
          <c:tx>
            <c:strRef>
              <c:f>'M1'!$E$19</c:f>
              <c:strCache>
                <c:ptCount val="1"/>
                <c:pt idx="0">
                  <c:v>Kupony Stravenky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'M1'!$B$20:$B$26</c:f>
              <c:strCache>
                <c:ptCount val="7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  <c:pt idx="4">
                  <c:v>Pátek</c:v>
                </c:pt>
                <c:pt idx="5">
                  <c:v>Sobota</c:v>
                </c:pt>
                <c:pt idx="6">
                  <c:v>Neděle</c:v>
                </c:pt>
              </c:strCache>
            </c:strRef>
          </c:cat>
          <c:val>
            <c:numRef>
              <c:f>'M1'!$E$20:$E$26</c:f>
              <c:numCache>
                <c:formatCode>#\ ##0\ "Kč";\-#\ ##0\ "Kč";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1-421B-B750-AEE02DDFB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6853871"/>
        <c:axId val="466834191"/>
      </c:barChart>
      <c:catAx>
        <c:axId val="46685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834191"/>
        <c:crosses val="autoZero"/>
        <c:auto val="1"/>
        <c:lblAlgn val="ctr"/>
        <c:lblOffset val="100"/>
        <c:noMultiLvlLbl val="0"/>
      </c:catAx>
      <c:valAx>
        <c:axId val="46683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\ ##0\ &quot;Kč&quot;;\-#\ ##0\ &quot;Kč&quot;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85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2.7296292022121811E-2"/>
          <c:y val="8.1970047861664355E-2"/>
          <c:w val="0.15341384891713788"/>
          <c:h val="0.53348039472273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9</xdr:row>
      <xdr:rowOff>163830</xdr:rowOff>
    </xdr:from>
    <xdr:to>
      <xdr:col>9</xdr:col>
      <xdr:colOff>533400</xdr:colOff>
      <xdr:row>25</xdr:row>
      <xdr:rowOff>99060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5F7DFDB-9343-1C8A-2DF2-2EF42C85C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97155</xdr:colOff>
      <xdr:row>9</xdr:row>
      <xdr:rowOff>158115</xdr:rowOff>
    </xdr:from>
    <xdr:to>
      <xdr:col>18</xdr:col>
      <xdr:colOff>678180</xdr:colOff>
      <xdr:row>25</xdr:row>
      <xdr:rowOff>161925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D08320B-1A13-7EAB-23DD-B5585F8D1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470535</xdr:colOff>
      <xdr:row>18</xdr:row>
      <xdr:rowOff>0</xdr:rowOff>
    </xdr:from>
    <xdr:to>
      <xdr:col>17</xdr:col>
      <xdr:colOff>579121</xdr:colOff>
      <xdr:row>27</xdr:row>
      <xdr:rowOff>19050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382A493-C381-6FD9-7675-133EABD42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F6FF"/>
  </sheetPr>
  <dimension ref="A2:X21"/>
  <sheetViews>
    <sheetView showGridLines="0" tabSelected="1" workbookViewId="0">
      <selection activeCell="B9" sqref="B9"/>
    </sheetView>
  </sheetViews>
  <sheetFormatPr defaultRowHeight="15.6" customHeight="1" x14ac:dyDescent="0.3"/>
  <cols>
    <col min="1" max="1" width="4.21875" style="6" customWidth="1"/>
    <col min="2" max="2" width="12.109375" style="2" customWidth="1"/>
    <col min="3" max="21" width="10.21875" style="4" customWidth="1"/>
    <col min="22" max="22" width="10.21875" style="1" customWidth="1"/>
    <col min="23" max="24" width="10.6640625" style="1" customWidth="1"/>
    <col min="25" max="16384" width="8.88671875" style="1"/>
  </cols>
  <sheetData>
    <row r="2" spans="1:24" ht="15.6" customHeight="1" x14ac:dyDescent="0.3">
      <c r="B2" s="50" t="s">
        <v>62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4" ht="15.6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4" ht="19.2" customHeight="1" x14ac:dyDescent="0.3">
      <c r="B4" s="7" t="s">
        <v>29</v>
      </c>
      <c r="C4" s="8"/>
      <c r="D4" s="57">
        <v>2024</v>
      </c>
      <c r="E4" s="3"/>
      <c r="F4" s="5"/>
      <c r="G4" s="3"/>
    </row>
    <row r="5" spans="1:24" s="2" customFormat="1" ht="30" customHeight="1" x14ac:dyDescent="0.3">
      <c r="A5" s="6"/>
      <c r="B5" s="42" t="s">
        <v>15</v>
      </c>
      <c r="C5" s="30" t="s">
        <v>3</v>
      </c>
      <c r="D5" s="30" t="s">
        <v>27</v>
      </c>
      <c r="E5" s="31" t="s">
        <v>4</v>
      </c>
      <c r="F5" s="13" t="s">
        <v>16</v>
      </c>
      <c r="G5" s="31" t="s">
        <v>5</v>
      </c>
      <c r="H5" s="13" t="s">
        <v>6</v>
      </c>
      <c r="I5" s="29" t="s">
        <v>7</v>
      </c>
      <c r="J5" s="29" t="s">
        <v>8</v>
      </c>
      <c r="K5" s="29" t="s">
        <v>9</v>
      </c>
      <c r="L5" s="29" t="s">
        <v>10</v>
      </c>
      <c r="M5" s="29" t="s">
        <v>57</v>
      </c>
      <c r="N5" s="29" t="s">
        <v>58</v>
      </c>
      <c r="O5" s="29" t="s">
        <v>59</v>
      </c>
      <c r="P5" s="29" t="s">
        <v>60</v>
      </c>
      <c r="Q5" s="29" t="s">
        <v>61</v>
      </c>
      <c r="R5" s="29" t="s">
        <v>31</v>
      </c>
      <c r="S5" s="13" t="s">
        <v>2</v>
      </c>
      <c r="T5" s="4"/>
      <c r="W5" s="1"/>
      <c r="X5" s="1"/>
    </row>
    <row r="6" spans="1:24" ht="17.399999999999999" customHeight="1" x14ac:dyDescent="0.3">
      <c r="B6" s="43" t="s">
        <v>32</v>
      </c>
      <c r="C6" s="37">
        <f>'M1'!C$15</f>
        <v>0</v>
      </c>
      <c r="D6" s="37">
        <f>'M1'!D$15</f>
        <v>0</v>
      </c>
      <c r="E6" s="37">
        <f>'M1'!E$15</f>
        <v>0</v>
      </c>
      <c r="F6" s="44">
        <f>'M1'!F$15</f>
        <v>0</v>
      </c>
      <c r="G6" s="37">
        <f>'M1'!G$15</f>
        <v>0</v>
      </c>
      <c r="H6" s="44">
        <f>'M1'!H$15</f>
        <v>0</v>
      </c>
      <c r="I6" s="37">
        <f>'M1'!I$15</f>
        <v>0</v>
      </c>
      <c r="J6" s="37">
        <f>'M1'!J$15</f>
        <v>0</v>
      </c>
      <c r="K6" s="37">
        <f>'M1'!K$15</f>
        <v>0</v>
      </c>
      <c r="L6" s="37">
        <f>'M1'!L$15</f>
        <v>0</v>
      </c>
      <c r="M6" s="37"/>
      <c r="N6" s="37"/>
      <c r="O6" s="37"/>
      <c r="P6" s="37"/>
      <c r="Q6" s="37"/>
      <c r="R6" s="37">
        <f>'M1'!R$15</f>
        <v>0</v>
      </c>
      <c r="S6" s="44">
        <f>'M1'!S$15</f>
        <v>0</v>
      </c>
    </row>
    <row r="7" spans="1:24" ht="17.399999999999999" customHeight="1" x14ac:dyDescent="0.3">
      <c r="B7" s="45" t="s">
        <v>0</v>
      </c>
      <c r="C7" s="46">
        <f t="shared" ref="C7:L7" si="0">SUM(C6:C6)</f>
        <v>0</v>
      </c>
      <c r="D7" s="47">
        <f t="shared" si="0"/>
        <v>0</v>
      </c>
      <c r="E7" s="47">
        <f t="shared" si="0"/>
        <v>0</v>
      </c>
      <c r="F7" s="47">
        <f t="shared" si="0"/>
        <v>0</v>
      </c>
      <c r="G7" s="47">
        <f t="shared" si="0"/>
        <v>0</v>
      </c>
      <c r="H7" s="47">
        <f t="shared" si="0"/>
        <v>0</v>
      </c>
      <c r="I7" s="47">
        <f t="shared" si="0"/>
        <v>0</v>
      </c>
      <c r="J7" s="47">
        <f t="shared" si="0"/>
        <v>0</v>
      </c>
      <c r="K7" s="47">
        <f t="shared" si="0"/>
        <v>0</v>
      </c>
      <c r="L7" s="47">
        <f t="shared" si="0"/>
        <v>0</v>
      </c>
      <c r="M7" s="47"/>
      <c r="N7" s="47"/>
      <c r="O7" s="47"/>
      <c r="P7" s="47"/>
      <c r="Q7" s="47"/>
      <c r="R7" s="47"/>
      <c r="S7" s="47">
        <f>SUM(S6:S6)</f>
        <v>0</v>
      </c>
      <c r="U7" s="1"/>
    </row>
    <row r="11" spans="1:24" ht="15.6" customHeight="1" x14ac:dyDescent="0.3">
      <c r="K11" s="13" t="s">
        <v>24</v>
      </c>
      <c r="L11" s="13" t="s">
        <v>28</v>
      </c>
      <c r="M11" s="13" t="s">
        <v>25</v>
      </c>
    </row>
    <row r="12" spans="1:24" ht="15.6" customHeight="1" x14ac:dyDescent="0.3">
      <c r="K12" s="16" t="s">
        <v>17</v>
      </c>
      <c r="L12" s="17">
        <f>'M1'!F5</f>
        <v>0</v>
      </c>
      <c r="M12" s="18">
        <f>IF($L$19=0,0,L12/$L$19)</f>
        <v>0</v>
      </c>
    </row>
    <row r="13" spans="1:24" ht="15.6" customHeight="1" x14ac:dyDescent="0.3">
      <c r="K13" s="16" t="s">
        <v>18</v>
      </c>
      <c r="L13" s="17">
        <f>'M1'!F6</f>
        <v>0</v>
      </c>
      <c r="M13" s="18">
        <f>IF($L$19=0,0,L13/$L$19)</f>
        <v>0</v>
      </c>
    </row>
    <row r="14" spans="1:24" ht="15.6" customHeight="1" x14ac:dyDescent="0.3">
      <c r="K14" s="16" t="s">
        <v>19</v>
      </c>
      <c r="L14" s="17">
        <f>'M1'!F7</f>
        <v>0</v>
      </c>
      <c r="M14" s="18">
        <f>IF($L$19=0,0,L14/$L$19)</f>
        <v>0</v>
      </c>
    </row>
    <row r="15" spans="1:24" ht="15.6" customHeight="1" x14ac:dyDescent="0.3">
      <c r="K15" s="16" t="s">
        <v>20</v>
      </c>
      <c r="L15" s="17">
        <f>'M1'!F8</f>
        <v>0</v>
      </c>
      <c r="M15" s="18">
        <f>IF($L$19=0,0,L15/$L$19)</f>
        <v>0</v>
      </c>
    </row>
    <row r="16" spans="1:24" ht="15.6" customHeight="1" x14ac:dyDescent="0.3">
      <c r="K16" s="16" t="s">
        <v>21</v>
      </c>
      <c r="L16" s="17">
        <f>'M1'!F9</f>
        <v>0</v>
      </c>
      <c r="M16" s="18">
        <f>IF($L$19=0,0,L16/$L$19)</f>
        <v>0</v>
      </c>
    </row>
    <row r="17" spans="11:13" ht="15.6" customHeight="1" x14ac:dyDescent="0.3">
      <c r="K17" s="16" t="s">
        <v>22</v>
      </c>
      <c r="L17" s="17">
        <f>'M1'!F10</f>
        <v>0</v>
      </c>
      <c r="M17" s="18">
        <f>IF($L$19=0,0,L17/$L$19)</f>
        <v>0</v>
      </c>
    </row>
    <row r="18" spans="11:13" ht="15.6" customHeight="1" x14ac:dyDescent="0.3">
      <c r="K18" s="16" t="s">
        <v>23</v>
      </c>
      <c r="L18" s="17">
        <f>'M1'!F11</f>
        <v>0</v>
      </c>
      <c r="M18" s="18">
        <f>IF($L$19=0,0,L18/$L$19)</f>
        <v>0</v>
      </c>
    </row>
    <row r="19" spans="11:13" ht="15.6" customHeight="1" x14ac:dyDescent="0.3">
      <c r="K19" s="19" t="s">
        <v>0</v>
      </c>
      <c r="L19" s="20">
        <f>SUM(L12:L18)</f>
        <v>0</v>
      </c>
      <c r="M19" s="18">
        <f>IF($L$19=0,0,L19/$L$19)</f>
        <v>0</v>
      </c>
    </row>
    <row r="21" spans="11:13" ht="15.6" customHeight="1" x14ac:dyDescent="0.3">
      <c r="L21" s="4" t="s">
        <v>30</v>
      </c>
    </row>
  </sheetData>
  <sheetProtection sheet="1" objects="1" scenarios="1"/>
  <mergeCells count="1">
    <mergeCell ref="B2:S2"/>
  </mergeCells>
  <phoneticPr fontId="2" type="noConversion"/>
  <dataValidations count="1">
    <dataValidation type="list" allowBlank="1" showInputMessage="1" showErrorMessage="1" sqref="D4" xr:uid="{F129696B-5F64-4ADF-B947-D1E83E05B392}">
      <formula1>"2024,2025,2026,2027"</formula1>
    </dataValidation>
  </dataValidation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31E0-9644-4FFF-8346-6958B166F4B4}">
  <sheetPr>
    <tabColor rgb="FFFFFDCD"/>
  </sheetPr>
  <dimension ref="A2:V31"/>
  <sheetViews>
    <sheetView showGridLines="0" workbookViewId="0">
      <pane ySplit="4" topLeftCell="A5" activePane="bottomLeft" state="frozen"/>
      <selection pane="bottomLeft" activeCell="B17" sqref="B17"/>
    </sheetView>
  </sheetViews>
  <sheetFormatPr defaultRowHeight="12" x14ac:dyDescent="0.3"/>
  <cols>
    <col min="1" max="1" width="4.21875" style="9" customWidth="1"/>
    <col min="2" max="2" width="10" style="10" customWidth="1"/>
    <col min="3" max="18" width="9.88671875" style="11" customWidth="1"/>
    <col min="19" max="19" width="9.88671875" style="9" customWidth="1"/>
    <col min="20" max="21" width="10.6640625" style="9" customWidth="1"/>
    <col min="22" max="22" width="30.21875" style="9" customWidth="1"/>
    <col min="23" max="16384" width="8.88671875" style="9"/>
  </cols>
  <sheetData>
    <row r="2" spans="1:22" ht="15.6" customHeight="1" x14ac:dyDescent="0.3">
      <c r="C2" s="10"/>
      <c r="D2" s="10"/>
      <c r="E2" s="50" t="s">
        <v>62</v>
      </c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2" ht="19.2" customHeight="1" x14ac:dyDescent="0.3">
      <c r="B3" s="48" t="s">
        <v>32</v>
      </c>
      <c r="C3" s="49">
        <f>Přehled!D4</f>
        <v>2024</v>
      </c>
      <c r="D3" s="10"/>
      <c r="E3" s="12">
        <f>DATE(2024,1,1)</f>
        <v>45292</v>
      </c>
      <c r="F3" s="10" t="s">
        <v>30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2" s="10" customFormat="1" ht="30" customHeight="1" x14ac:dyDescent="0.3">
      <c r="B4" s="26" t="s">
        <v>13</v>
      </c>
      <c r="C4" s="21" t="str">
        <f>Přehled!C$5</f>
        <v>Tržba hotovost</v>
      </c>
      <c r="D4" s="21" t="str">
        <f>Přehled!D$5</f>
        <v>Tržba karty</v>
      </c>
      <c r="E4" s="21" t="str">
        <f>Přehled!E$5</f>
        <v>Kupony Stravenky</v>
      </c>
      <c r="F4" s="21" t="s">
        <v>14</v>
      </c>
      <c r="G4" s="21" t="str">
        <f>Přehled!G$5</f>
        <v>Dotace hotovost</v>
      </c>
      <c r="H4" s="21" t="s">
        <v>6</v>
      </c>
      <c r="I4" s="23" t="str">
        <f>Přehled!I$5</f>
        <v>Výdaje 1</v>
      </c>
      <c r="J4" s="23" t="str">
        <f>Přehled!J$5</f>
        <v>Výdaje 2</v>
      </c>
      <c r="K4" s="23" t="str">
        <f>Přehled!K$5</f>
        <v>Výdaje 3</v>
      </c>
      <c r="L4" s="23" t="str">
        <f>Přehled!L$5</f>
        <v>Výdaje 4</v>
      </c>
      <c r="M4" s="23" t="str">
        <f>Přehled!M$5</f>
        <v>Výdaje 5</v>
      </c>
      <c r="N4" s="23" t="str">
        <f>Přehled!N$5</f>
        <v>Výdaje 6</v>
      </c>
      <c r="O4" s="23" t="str">
        <f>Přehled!O$5</f>
        <v>Výdaje 7</v>
      </c>
      <c r="P4" s="23" t="str">
        <f>Přehled!P$5</f>
        <v>Výdaje 8</v>
      </c>
      <c r="Q4" s="23" t="str">
        <f>Přehled!Q$5</f>
        <v>Výdaje 9</v>
      </c>
      <c r="R4" s="23" t="str">
        <f>Přehled!R$5</f>
        <v>Další výdaje</v>
      </c>
      <c r="S4" s="23" t="s">
        <v>2</v>
      </c>
      <c r="T4" s="22" t="s">
        <v>11</v>
      </c>
      <c r="U4" s="22" t="s">
        <v>12</v>
      </c>
      <c r="V4" s="24" t="s">
        <v>26</v>
      </c>
    </row>
    <row r="5" spans="1:22" ht="15.6" customHeight="1" x14ac:dyDescent="0.3">
      <c r="A5" s="14">
        <f>WEEKDAY(B5,2)</f>
        <v>1</v>
      </c>
      <c r="B5" s="27">
        <f>E3</f>
        <v>45292</v>
      </c>
      <c r="C5" s="32"/>
      <c r="D5" s="32"/>
      <c r="E5" s="32"/>
      <c r="F5" s="33">
        <f t="shared" ref="F5:F14" si="0">C5+D5+E5</f>
        <v>0</v>
      </c>
      <c r="G5" s="32"/>
      <c r="H5" s="33">
        <f t="shared" ref="H5:H14" si="1">C5+G5</f>
        <v>0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4">
        <f t="shared" ref="S5:S14" si="2">SUM(I5:R5)</f>
        <v>0</v>
      </c>
      <c r="T5" s="33">
        <f t="shared" ref="T5:T14" si="3">H5-S5</f>
        <v>0</v>
      </c>
      <c r="U5" s="35">
        <f>U3+T5</f>
        <v>0</v>
      </c>
      <c r="V5" s="28"/>
    </row>
    <row r="6" spans="1:22" ht="15.6" customHeight="1" x14ac:dyDescent="0.3">
      <c r="A6" s="14">
        <f t="shared" ref="A6:A14" si="4">WEEKDAY(B6,2)</f>
        <v>2</v>
      </c>
      <c r="B6" s="27">
        <f>B5+1</f>
        <v>45293</v>
      </c>
      <c r="C6" s="32"/>
      <c r="D6" s="32"/>
      <c r="E6" s="32"/>
      <c r="F6" s="33">
        <f t="shared" si="0"/>
        <v>0</v>
      </c>
      <c r="G6" s="32"/>
      <c r="H6" s="33">
        <f t="shared" si="1"/>
        <v>0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4">
        <f t="shared" si="2"/>
        <v>0</v>
      </c>
      <c r="T6" s="33">
        <f t="shared" si="3"/>
        <v>0</v>
      </c>
      <c r="U6" s="35">
        <f>U5+T6</f>
        <v>0</v>
      </c>
      <c r="V6" s="28"/>
    </row>
    <row r="7" spans="1:22" ht="15.6" customHeight="1" x14ac:dyDescent="0.3">
      <c r="A7" s="14">
        <f t="shared" si="4"/>
        <v>3</v>
      </c>
      <c r="B7" s="27">
        <f t="shared" ref="B7:B14" si="5">B6+1</f>
        <v>45294</v>
      </c>
      <c r="C7" s="32"/>
      <c r="D7" s="32"/>
      <c r="E7" s="32"/>
      <c r="F7" s="33">
        <f t="shared" si="0"/>
        <v>0</v>
      </c>
      <c r="G7" s="32"/>
      <c r="H7" s="33">
        <f t="shared" si="1"/>
        <v>0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4">
        <f t="shared" si="2"/>
        <v>0</v>
      </c>
      <c r="T7" s="33">
        <f t="shared" si="3"/>
        <v>0</v>
      </c>
      <c r="U7" s="35">
        <f t="shared" ref="U7:U14" si="6">U6+T7</f>
        <v>0</v>
      </c>
      <c r="V7" s="28"/>
    </row>
    <row r="8" spans="1:22" ht="15.6" customHeight="1" x14ac:dyDescent="0.3">
      <c r="A8" s="14">
        <f t="shared" si="4"/>
        <v>4</v>
      </c>
      <c r="B8" s="27">
        <f t="shared" si="5"/>
        <v>45295</v>
      </c>
      <c r="C8" s="32"/>
      <c r="D8" s="32"/>
      <c r="E8" s="32"/>
      <c r="F8" s="33">
        <f t="shared" si="0"/>
        <v>0</v>
      </c>
      <c r="G8" s="32"/>
      <c r="H8" s="33">
        <f t="shared" si="1"/>
        <v>0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4">
        <f t="shared" si="2"/>
        <v>0</v>
      </c>
      <c r="T8" s="33">
        <f t="shared" si="3"/>
        <v>0</v>
      </c>
      <c r="U8" s="35">
        <f t="shared" si="6"/>
        <v>0</v>
      </c>
      <c r="V8" s="28"/>
    </row>
    <row r="9" spans="1:22" ht="15.6" customHeight="1" x14ac:dyDescent="0.3">
      <c r="A9" s="14">
        <f t="shared" si="4"/>
        <v>5</v>
      </c>
      <c r="B9" s="27">
        <f t="shared" si="5"/>
        <v>45296</v>
      </c>
      <c r="C9" s="32"/>
      <c r="D9" s="32"/>
      <c r="E9" s="32"/>
      <c r="F9" s="33">
        <f t="shared" si="0"/>
        <v>0</v>
      </c>
      <c r="G9" s="32"/>
      <c r="H9" s="33">
        <f t="shared" si="1"/>
        <v>0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4">
        <f t="shared" si="2"/>
        <v>0</v>
      </c>
      <c r="T9" s="33">
        <f t="shared" si="3"/>
        <v>0</v>
      </c>
      <c r="U9" s="35">
        <f t="shared" si="6"/>
        <v>0</v>
      </c>
      <c r="V9" s="28"/>
    </row>
    <row r="10" spans="1:22" ht="15.6" customHeight="1" x14ac:dyDescent="0.3">
      <c r="A10" s="14">
        <f t="shared" si="4"/>
        <v>6</v>
      </c>
      <c r="B10" s="27">
        <f t="shared" si="5"/>
        <v>45297</v>
      </c>
      <c r="C10" s="32"/>
      <c r="D10" s="32"/>
      <c r="E10" s="32"/>
      <c r="F10" s="33">
        <f t="shared" si="0"/>
        <v>0</v>
      </c>
      <c r="G10" s="32"/>
      <c r="H10" s="33">
        <f t="shared" si="1"/>
        <v>0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4">
        <f t="shared" si="2"/>
        <v>0</v>
      </c>
      <c r="T10" s="33">
        <f t="shared" si="3"/>
        <v>0</v>
      </c>
      <c r="U10" s="35">
        <f t="shared" si="6"/>
        <v>0</v>
      </c>
      <c r="V10" s="28"/>
    </row>
    <row r="11" spans="1:22" ht="15.6" customHeight="1" x14ac:dyDescent="0.3">
      <c r="A11" s="14">
        <f t="shared" si="4"/>
        <v>7</v>
      </c>
      <c r="B11" s="27">
        <f t="shared" si="5"/>
        <v>45298</v>
      </c>
      <c r="C11" s="32"/>
      <c r="D11" s="32"/>
      <c r="E11" s="32"/>
      <c r="F11" s="33">
        <f t="shared" si="0"/>
        <v>0</v>
      </c>
      <c r="G11" s="32"/>
      <c r="H11" s="33">
        <f t="shared" si="1"/>
        <v>0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4">
        <f t="shared" si="2"/>
        <v>0</v>
      </c>
      <c r="T11" s="33">
        <f t="shared" si="3"/>
        <v>0</v>
      </c>
      <c r="U11" s="35">
        <f t="shared" si="6"/>
        <v>0</v>
      </c>
      <c r="V11" s="28"/>
    </row>
    <row r="12" spans="1:22" ht="15.6" customHeight="1" x14ac:dyDescent="0.3">
      <c r="A12" s="14">
        <f t="shared" si="4"/>
        <v>1</v>
      </c>
      <c r="B12" s="27">
        <f t="shared" si="5"/>
        <v>45299</v>
      </c>
      <c r="C12" s="32"/>
      <c r="D12" s="32"/>
      <c r="E12" s="32"/>
      <c r="F12" s="33">
        <f t="shared" si="0"/>
        <v>0</v>
      </c>
      <c r="G12" s="32"/>
      <c r="H12" s="33">
        <f t="shared" si="1"/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4">
        <f t="shared" si="2"/>
        <v>0</v>
      </c>
      <c r="T12" s="33">
        <f t="shared" si="3"/>
        <v>0</v>
      </c>
      <c r="U12" s="35">
        <f t="shared" si="6"/>
        <v>0</v>
      </c>
      <c r="V12" s="28"/>
    </row>
    <row r="13" spans="1:22" ht="15.6" customHeight="1" x14ac:dyDescent="0.3">
      <c r="A13" s="14">
        <f t="shared" si="4"/>
        <v>2</v>
      </c>
      <c r="B13" s="27">
        <f t="shared" si="5"/>
        <v>45300</v>
      </c>
      <c r="C13" s="32"/>
      <c r="D13" s="32"/>
      <c r="E13" s="32"/>
      <c r="F13" s="33">
        <f t="shared" si="0"/>
        <v>0</v>
      </c>
      <c r="G13" s="32"/>
      <c r="H13" s="33">
        <f t="shared" si="1"/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4">
        <f t="shared" si="2"/>
        <v>0</v>
      </c>
      <c r="T13" s="33">
        <f t="shared" si="3"/>
        <v>0</v>
      </c>
      <c r="U13" s="35">
        <f t="shared" si="6"/>
        <v>0</v>
      </c>
      <c r="V13" s="28"/>
    </row>
    <row r="14" spans="1:22" ht="15.6" customHeight="1" x14ac:dyDescent="0.3">
      <c r="A14" s="14">
        <f t="shared" si="4"/>
        <v>3</v>
      </c>
      <c r="B14" s="27">
        <f t="shared" si="5"/>
        <v>45301</v>
      </c>
      <c r="C14" s="32"/>
      <c r="D14" s="32"/>
      <c r="E14" s="32"/>
      <c r="F14" s="33">
        <f t="shared" si="0"/>
        <v>0</v>
      </c>
      <c r="G14" s="32"/>
      <c r="H14" s="33">
        <f t="shared" si="1"/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4">
        <f t="shared" si="2"/>
        <v>0</v>
      </c>
      <c r="T14" s="33">
        <f t="shared" si="3"/>
        <v>0</v>
      </c>
      <c r="U14" s="35">
        <f t="shared" si="6"/>
        <v>0</v>
      </c>
      <c r="V14" s="28"/>
    </row>
    <row r="15" spans="1:22" ht="22.8" customHeight="1" x14ac:dyDescent="0.3">
      <c r="B15" s="25" t="s">
        <v>0</v>
      </c>
      <c r="C15" s="33">
        <f t="shared" ref="C15:S15" si="7">SUM(C5:C14)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34">
        <f t="shared" si="7"/>
        <v>0</v>
      </c>
      <c r="J15" s="34">
        <f t="shared" si="7"/>
        <v>0</v>
      </c>
      <c r="K15" s="34">
        <f t="shared" si="7"/>
        <v>0</v>
      </c>
      <c r="L15" s="34">
        <f t="shared" si="7"/>
        <v>0</v>
      </c>
      <c r="M15" s="34"/>
      <c r="N15" s="34"/>
      <c r="O15" s="34"/>
      <c r="P15" s="34"/>
      <c r="Q15" s="34"/>
      <c r="R15" s="34">
        <f t="shared" si="7"/>
        <v>0</v>
      </c>
      <c r="S15" s="34">
        <f t="shared" si="7"/>
        <v>0</v>
      </c>
      <c r="T15" s="36" t="s">
        <v>1</v>
      </c>
      <c r="U15" s="33">
        <f>U14</f>
        <v>0</v>
      </c>
    </row>
    <row r="16" spans="1:22" ht="15.6" customHeight="1" x14ac:dyDescent="0.3"/>
    <row r="17" spans="2:7" ht="15.6" customHeight="1" x14ac:dyDescent="0.3"/>
    <row r="18" spans="2:7" ht="15.6" customHeight="1" x14ac:dyDescent="0.3"/>
    <row r="19" spans="2:7" ht="30.6" customHeight="1" x14ac:dyDescent="0.3">
      <c r="B19" s="13" t="s">
        <v>24</v>
      </c>
      <c r="C19" s="15" t="str">
        <f>Přehled!C$5</f>
        <v>Tržba hotovost</v>
      </c>
      <c r="D19" s="15" t="str">
        <f>Přehled!D$5</f>
        <v>Tržba karty</v>
      </c>
      <c r="E19" s="15" t="str">
        <f>Přehled!E$5</f>
        <v>Kupony Stravenky</v>
      </c>
      <c r="F19" s="15" t="s">
        <v>14</v>
      </c>
      <c r="G19" s="13" t="s">
        <v>25</v>
      </c>
    </row>
    <row r="20" spans="2:7" ht="15.6" customHeight="1" x14ac:dyDescent="0.3">
      <c r="B20" s="16" t="s">
        <v>17</v>
      </c>
      <c r="C20" s="37">
        <f>SUMIF($A$5:$A$14,"=1",C$5:C$14)</f>
        <v>0</v>
      </c>
      <c r="D20" s="38">
        <f>SUMIF($A$5:$A$14,"=1",D$5:D$14)</f>
        <v>0</v>
      </c>
      <c r="E20" s="38">
        <f>SUMIF($A$5:$A$14,"=1",E$5:E$14)</f>
        <v>0</v>
      </c>
      <c r="F20" s="39">
        <f>C20+D20+E20</f>
        <v>0</v>
      </c>
      <c r="G20" s="18">
        <f t="shared" ref="G20:G27" si="8">IF($F$15=0,0,F20/$F$15)</f>
        <v>0</v>
      </c>
    </row>
    <row r="21" spans="2:7" ht="15.6" customHeight="1" x14ac:dyDescent="0.3">
      <c r="B21" s="16" t="s">
        <v>18</v>
      </c>
      <c r="C21" s="37">
        <f>SUMIF($A$5:$A$14,"=2",C$5:C$14)</f>
        <v>0</v>
      </c>
      <c r="D21" s="38">
        <f>SUMIF($A$5:$A$14,"=2",D$5:D$14)</f>
        <v>0</v>
      </c>
      <c r="E21" s="38">
        <f>SUMIF($A$5:$A$14,"=2",E$5:E$14)</f>
        <v>0</v>
      </c>
      <c r="F21" s="39">
        <f t="shared" ref="F21:F26" si="9">C21+D21+E21</f>
        <v>0</v>
      </c>
      <c r="G21" s="18">
        <f t="shared" si="8"/>
        <v>0</v>
      </c>
    </row>
    <row r="22" spans="2:7" ht="15.6" customHeight="1" x14ac:dyDescent="0.3">
      <c r="B22" s="16" t="s">
        <v>19</v>
      </c>
      <c r="C22" s="37">
        <f>SUMIF($A$5:$A$14,"=3",C$5:C$14)</f>
        <v>0</v>
      </c>
      <c r="D22" s="38">
        <f>SUMIF($A$5:$A$14,"=3",D$5:D$14)</f>
        <v>0</v>
      </c>
      <c r="E22" s="38">
        <f>SUMIF($A$5:$A$14,"=3",E$5:E$14)</f>
        <v>0</v>
      </c>
      <c r="F22" s="39">
        <f t="shared" si="9"/>
        <v>0</v>
      </c>
      <c r="G22" s="18">
        <f t="shared" si="8"/>
        <v>0</v>
      </c>
    </row>
    <row r="23" spans="2:7" ht="15.6" customHeight="1" x14ac:dyDescent="0.3">
      <c r="B23" s="16" t="s">
        <v>20</v>
      </c>
      <c r="C23" s="37">
        <f>SUMIF($A$5:$A$14,"=4",C$5:C$14)</f>
        <v>0</v>
      </c>
      <c r="D23" s="38">
        <f>SUMIF($A$5:$A$14,"=4",D$5:D$14)</f>
        <v>0</v>
      </c>
      <c r="E23" s="38">
        <f>SUMIF($A$5:$A$14,"=4",E$5:E$14)</f>
        <v>0</v>
      </c>
      <c r="F23" s="39">
        <f t="shared" si="9"/>
        <v>0</v>
      </c>
      <c r="G23" s="18">
        <f t="shared" si="8"/>
        <v>0</v>
      </c>
    </row>
    <row r="24" spans="2:7" ht="15.6" customHeight="1" x14ac:dyDescent="0.3">
      <c r="B24" s="16" t="s">
        <v>21</v>
      </c>
      <c r="C24" s="37">
        <f>SUMIF($A$5:$A$14,"=5",C$5:C$14)</f>
        <v>0</v>
      </c>
      <c r="D24" s="38">
        <f>SUMIF($A$5:$A$14,"=5",D$5:D$14)</f>
        <v>0</v>
      </c>
      <c r="E24" s="38">
        <f>SUMIF($A$5:$A$14,"=5",E$5:E$14)</f>
        <v>0</v>
      </c>
      <c r="F24" s="39">
        <f t="shared" si="9"/>
        <v>0</v>
      </c>
      <c r="G24" s="18">
        <f t="shared" si="8"/>
        <v>0</v>
      </c>
    </row>
    <row r="25" spans="2:7" ht="15.6" customHeight="1" x14ac:dyDescent="0.3">
      <c r="B25" s="16" t="s">
        <v>22</v>
      </c>
      <c r="C25" s="37">
        <f>SUMIF($A$5:$A$14,"=6",C$5:C$14)</f>
        <v>0</v>
      </c>
      <c r="D25" s="38">
        <f>SUMIF($A$5:$A$14,"=6",D$5:D$14)</f>
        <v>0</v>
      </c>
      <c r="E25" s="38">
        <f>SUMIF($A$5:$A$14,"=6",E$5:E$14)</f>
        <v>0</v>
      </c>
      <c r="F25" s="39">
        <f t="shared" si="9"/>
        <v>0</v>
      </c>
      <c r="G25" s="18">
        <f t="shared" si="8"/>
        <v>0</v>
      </c>
    </row>
    <row r="26" spans="2:7" ht="15.6" customHeight="1" x14ac:dyDescent="0.3">
      <c r="B26" s="16" t="s">
        <v>23</v>
      </c>
      <c r="C26" s="37">
        <f>SUMIF($A$5:$A$14,"=7",C$5:C$14)</f>
        <v>0</v>
      </c>
      <c r="D26" s="38">
        <f>SUMIF($A$5:$A$14,"=7",D$5:D$14)</f>
        <v>0</v>
      </c>
      <c r="E26" s="38">
        <f>SUMIF($A$5:$A$14,"=7",E$5:E$14)</f>
        <v>0</v>
      </c>
      <c r="F26" s="39">
        <f t="shared" si="9"/>
        <v>0</v>
      </c>
      <c r="G26" s="18">
        <f t="shared" si="8"/>
        <v>0</v>
      </c>
    </row>
    <row r="27" spans="2:7" ht="15.6" customHeight="1" x14ac:dyDescent="0.3">
      <c r="B27" s="19" t="s">
        <v>0</v>
      </c>
      <c r="C27" s="40">
        <f>SUM(C20:C26)</f>
        <v>0</v>
      </c>
      <c r="D27" s="41">
        <f t="shared" ref="D27:F27" si="10">SUM(D20:D26)</f>
        <v>0</v>
      </c>
      <c r="E27" s="41">
        <f t="shared" si="10"/>
        <v>0</v>
      </c>
      <c r="F27" s="41">
        <f t="shared" si="10"/>
        <v>0</v>
      </c>
      <c r="G27" s="18">
        <f t="shared" si="8"/>
        <v>0</v>
      </c>
    </row>
    <row r="28" spans="2:7" x14ac:dyDescent="0.3">
      <c r="C28" s="10"/>
      <c r="D28" s="10"/>
    </row>
    <row r="29" spans="2:7" x14ac:dyDescent="0.3">
      <c r="C29" s="10"/>
      <c r="D29" s="10"/>
    </row>
    <row r="30" spans="2:7" x14ac:dyDescent="0.3">
      <c r="C30" s="10"/>
      <c r="D30" s="10"/>
    </row>
    <row r="31" spans="2:7" x14ac:dyDescent="0.3">
      <c r="C31" s="11" t="s">
        <v>30</v>
      </c>
    </row>
  </sheetData>
  <sheetProtection sheet="1" objects="1" scenarios="1"/>
  <mergeCells count="1">
    <mergeCell ref="E2:U2"/>
  </mergeCells>
  <conditionalFormatting sqref="B5:B14">
    <cfRule type="expression" dxfId="0" priority="2">
      <formula>WEEKDAY(B5,2)&gt;5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CE45A-1E61-4F76-8D6B-0D452BAD7518}">
  <dimension ref="B2:B43"/>
  <sheetViews>
    <sheetView showGridLines="0" workbookViewId="0">
      <selection activeCell="B4" sqref="B4"/>
    </sheetView>
  </sheetViews>
  <sheetFormatPr defaultRowHeight="14.4" x14ac:dyDescent="0.3"/>
  <cols>
    <col min="1" max="1" width="2.109375" customWidth="1"/>
    <col min="2" max="2" width="85.109375" customWidth="1"/>
  </cols>
  <sheetData>
    <row r="2" spans="2:2" ht="18" x14ac:dyDescent="0.3">
      <c r="B2" s="51" t="s">
        <v>33</v>
      </c>
    </row>
    <row r="3" spans="2:2" ht="18" x14ac:dyDescent="0.3">
      <c r="B3" s="51"/>
    </row>
    <row r="4" spans="2:2" x14ac:dyDescent="0.3">
      <c r="B4" s="52"/>
    </row>
    <row r="5" spans="2:2" x14ac:dyDescent="0.3">
      <c r="B5" s="53" t="s">
        <v>34</v>
      </c>
    </row>
    <row r="6" spans="2:2" x14ac:dyDescent="0.3">
      <c r="B6" s="54"/>
    </row>
    <row r="7" spans="2:2" x14ac:dyDescent="0.3">
      <c r="B7" s="55" t="s">
        <v>35</v>
      </c>
    </row>
    <row r="8" spans="2:2" x14ac:dyDescent="0.3">
      <c r="B8" s="55"/>
    </row>
    <row r="9" spans="2:2" ht="28.8" x14ac:dyDescent="0.3">
      <c r="B9" s="55" t="s">
        <v>36</v>
      </c>
    </row>
    <row r="10" spans="2:2" x14ac:dyDescent="0.3">
      <c r="B10" s="55"/>
    </row>
    <row r="11" spans="2:2" x14ac:dyDescent="0.3">
      <c r="B11" s="55" t="s">
        <v>37</v>
      </c>
    </row>
    <row r="12" spans="2:2" x14ac:dyDescent="0.3">
      <c r="B12" s="55" t="s">
        <v>38</v>
      </c>
    </row>
    <row r="13" spans="2:2" x14ac:dyDescent="0.3">
      <c r="B13" s="55"/>
    </row>
    <row r="14" spans="2:2" x14ac:dyDescent="0.3">
      <c r="B14" s="55" t="s">
        <v>39</v>
      </c>
    </row>
    <row r="15" spans="2:2" x14ac:dyDescent="0.3">
      <c r="B15" s="55" t="s">
        <v>40</v>
      </c>
    </row>
    <row r="16" spans="2:2" x14ac:dyDescent="0.3">
      <c r="B16" s="55" t="s">
        <v>41</v>
      </c>
    </row>
    <row r="17" spans="2:2" x14ac:dyDescent="0.3">
      <c r="B17" s="55" t="s">
        <v>42</v>
      </c>
    </row>
    <row r="18" spans="2:2" x14ac:dyDescent="0.3">
      <c r="B18" s="55" t="s">
        <v>43</v>
      </c>
    </row>
    <row r="19" spans="2:2" x14ac:dyDescent="0.3">
      <c r="B19" s="55" t="s">
        <v>44</v>
      </c>
    </row>
    <row r="20" spans="2:2" x14ac:dyDescent="0.3">
      <c r="B20" s="55" t="s">
        <v>45</v>
      </c>
    </row>
    <row r="21" spans="2:2" x14ac:dyDescent="0.3">
      <c r="B21" s="55"/>
    </row>
    <row r="22" spans="2:2" x14ac:dyDescent="0.3">
      <c r="B22" s="55" t="s">
        <v>46</v>
      </c>
    </row>
    <row r="23" spans="2:2" x14ac:dyDescent="0.3">
      <c r="B23" s="55"/>
    </row>
    <row r="24" spans="2:2" x14ac:dyDescent="0.3">
      <c r="B24" s="55"/>
    </row>
    <row r="25" spans="2:2" x14ac:dyDescent="0.3">
      <c r="B25" s="56" t="s">
        <v>47</v>
      </c>
    </row>
    <row r="26" spans="2:2" x14ac:dyDescent="0.3">
      <c r="B26" s="55"/>
    </row>
    <row r="27" spans="2:2" x14ac:dyDescent="0.3">
      <c r="B27" s="55" t="s">
        <v>48</v>
      </c>
    </row>
    <row r="28" spans="2:2" x14ac:dyDescent="0.3">
      <c r="B28" s="55"/>
    </row>
    <row r="29" spans="2:2" ht="28.8" x14ac:dyDescent="0.3">
      <c r="B29" s="55" t="s">
        <v>49</v>
      </c>
    </row>
    <row r="30" spans="2:2" x14ac:dyDescent="0.3">
      <c r="B30" s="55"/>
    </row>
    <row r="31" spans="2:2" ht="43.2" x14ac:dyDescent="0.3">
      <c r="B31" s="55" t="s">
        <v>50</v>
      </c>
    </row>
    <row r="32" spans="2:2" x14ac:dyDescent="0.3">
      <c r="B32" s="55"/>
    </row>
    <row r="33" spans="2:2" ht="57.6" x14ac:dyDescent="0.3">
      <c r="B33" s="55" t="s">
        <v>51</v>
      </c>
    </row>
    <row r="34" spans="2:2" x14ac:dyDescent="0.3">
      <c r="B34" s="55"/>
    </row>
    <row r="35" spans="2:2" x14ac:dyDescent="0.3">
      <c r="B35" s="55" t="s">
        <v>52</v>
      </c>
    </row>
    <row r="36" spans="2:2" x14ac:dyDescent="0.3">
      <c r="B36" s="55"/>
    </row>
    <row r="37" spans="2:2" ht="28.8" x14ac:dyDescent="0.3">
      <c r="B37" s="55" t="s">
        <v>53</v>
      </c>
    </row>
    <row r="38" spans="2:2" x14ac:dyDescent="0.3">
      <c r="B38" s="55"/>
    </row>
    <row r="39" spans="2:2" ht="28.8" x14ac:dyDescent="0.3">
      <c r="B39" s="55" t="s">
        <v>54</v>
      </c>
    </row>
    <row r="40" spans="2:2" x14ac:dyDescent="0.3">
      <c r="B40" s="55"/>
    </row>
    <row r="41" spans="2:2" ht="28.8" x14ac:dyDescent="0.3">
      <c r="B41" s="55" t="s">
        <v>55</v>
      </c>
    </row>
    <row r="42" spans="2:2" x14ac:dyDescent="0.3">
      <c r="B42" s="55"/>
    </row>
    <row r="43" spans="2:2" ht="43.2" x14ac:dyDescent="0.3">
      <c r="B43" s="55" t="s">
        <v>56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</vt:lpstr>
      <vt:lpstr>M1</vt:lpstr>
      <vt:lpstr>Návod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info@etabulky.cz</dc:creator>
  <cp:lastModifiedBy>info@etabulky.cz</cp:lastModifiedBy>
  <dcterms:created xsi:type="dcterms:W3CDTF">2024-03-19T13:40:22Z</dcterms:created>
  <dcterms:modified xsi:type="dcterms:W3CDTF">2024-09-24T10:59:56Z</dcterms:modified>
</cp:coreProperties>
</file>