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42077\Documents\Ekonomické tabulky\"/>
    </mc:Choice>
  </mc:AlternateContent>
  <xr:revisionPtr revIDLastSave="0" documentId="13_ncr:1_{BE7E9F2D-B9AB-4CF1-BC2F-47283D78FD4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ohyby" sheetId="1" r:id="rId1"/>
    <sheet name="Roční přehled" sheetId="5" r:id="rId2"/>
    <sheet name="Měsíční přehledy" sheetId="4" r:id="rId3"/>
    <sheet name="Pro filtrování" sheetId="3" r:id="rId4"/>
    <sheet name="Návod" sheetId="6" r:id="rId5"/>
  </sheets>
  <definedNames>
    <definedName name="_xlnm._FilterDatabase" localSheetId="0" hidden="1">Pohyby!$A$7:$I$21</definedName>
    <definedName name="_xlnm._FilterDatabase" localSheetId="3" hidden="1">'Pro filtrování'!$A$6:$H$20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D6" i="1"/>
  <c r="E6" i="1" l="1"/>
  <c r="A5" i="1"/>
  <c r="A6" i="1" s="1"/>
  <c r="B10" i="3" l="1"/>
  <c r="F10" i="3"/>
  <c r="E9" i="3" l="1"/>
  <c r="G9" i="3"/>
  <c r="G10" i="3"/>
  <c r="G11" i="3"/>
  <c r="G12" i="3"/>
  <c r="G13" i="3"/>
  <c r="G14" i="3"/>
  <c r="G15" i="3"/>
  <c r="G16" i="3"/>
  <c r="G17" i="3"/>
  <c r="G18" i="3"/>
  <c r="G19" i="3"/>
  <c r="G20" i="3"/>
  <c r="H9" i="3"/>
  <c r="H10" i="3"/>
  <c r="B8" i="3"/>
  <c r="A8" i="3" s="1"/>
  <c r="C8" i="3"/>
  <c r="D8" i="3"/>
  <c r="B9" i="3"/>
  <c r="A9" i="3" s="1"/>
  <c r="C9" i="3"/>
  <c r="D9" i="3"/>
  <c r="A10" i="3"/>
  <c r="C10" i="3"/>
  <c r="D10" i="3"/>
  <c r="B11" i="3"/>
  <c r="A11" i="3" s="1"/>
  <c r="C11" i="3"/>
  <c r="D11" i="3"/>
  <c r="B12" i="3"/>
  <c r="A12" i="3" s="1"/>
  <c r="C12" i="3"/>
  <c r="D12" i="3"/>
  <c r="B13" i="3"/>
  <c r="A13" i="3" s="1"/>
  <c r="C13" i="3"/>
  <c r="D13" i="3"/>
  <c r="B14" i="3"/>
  <c r="A14" i="3" s="1"/>
  <c r="C14" i="3"/>
  <c r="D14" i="3"/>
  <c r="B15" i="3"/>
  <c r="A15" i="3" s="1"/>
  <c r="C15" i="3"/>
  <c r="D15" i="3"/>
  <c r="B16" i="3"/>
  <c r="A16" i="3" s="1"/>
  <c r="C16" i="3"/>
  <c r="D16" i="3"/>
  <c r="B17" i="3"/>
  <c r="A17" i="3" s="1"/>
  <c r="C17" i="3"/>
  <c r="D17" i="3"/>
  <c r="B18" i="3"/>
  <c r="A18" i="3" s="1"/>
  <c r="C18" i="3"/>
  <c r="D18" i="3"/>
  <c r="B19" i="3"/>
  <c r="A19" i="3" s="1"/>
  <c r="C19" i="3"/>
  <c r="D19" i="3"/>
  <c r="B20" i="3"/>
  <c r="A20" i="3" s="1"/>
  <c r="C20" i="3"/>
  <c r="D20" i="3"/>
  <c r="D7" i="3"/>
  <c r="C7" i="3"/>
  <c r="B7" i="3"/>
  <c r="D4" i="1"/>
  <c r="C4" i="1"/>
  <c r="D3" i="1"/>
  <c r="C3" i="1"/>
  <c r="E8" i="3"/>
  <c r="F8" i="3"/>
  <c r="G8" i="3"/>
  <c r="H8" i="3"/>
  <c r="F9" i="3"/>
  <c r="E10" i="3"/>
  <c r="E11" i="3"/>
  <c r="F11" i="3"/>
  <c r="H11" i="3"/>
  <c r="E12" i="3"/>
  <c r="F12" i="3"/>
  <c r="H12" i="3"/>
  <c r="E13" i="3"/>
  <c r="F13" i="3"/>
  <c r="H13" i="3"/>
  <c r="E14" i="3"/>
  <c r="F14" i="3"/>
  <c r="H14" i="3"/>
  <c r="E15" i="3"/>
  <c r="F15" i="3"/>
  <c r="H15" i="3"/>
  <c r="E16" i="3"/>
  <c r="F16" i="3"/>
  <c r="H16" i="3"/>
  <c r="E17" i="3"/>
  <c r="F17" i="3"/>
  <c r="H17" i="3"/>
  <c r="E18" i="3"/>
  <c r="F18" i="3"/>
  <c r="H18" i="3"/>
  <c r="E19" i="3"/>
  <c r="F19" i="3"/>
  <c r="H19" i="3"/>
  <c r="E20" i="3"/>
  <c r="F20" i="3"/>
  <c r="H20" i="3"/>
  <c r="E7" i="3"/>
  <c r="F7" i="3"/>
  <c r="G7" i="3"/>
  <c r="J11" i="4" l="1"/>
  <c r="J10" i="4"/>
  <c r="I10" i="4"/>
  <c r="I11" i="4"/>
  <c r="D11" i="4"/>
  <c r="N11" i="4" s="1"/>
  <c r="D10" i="4"/>
  <c r="N10" i="4" s="1"/>
  <c r="A7" i="3"/>
  <c r="E11" i="4" s="1"/>
  <c r="O11" i="4" s="1"/>
  <c r="E3" i="3"/>
  <c r="F3" i="3"/>
  <c r="E10" i="4" l="1"/>
  <c r="O10" i="4" s="1"/>
  <c r="C5" i="5"/>
  <c r="C6" i="5" s="1" a="1"/>
  <c r="C6" i="5" s="1"/>
  <c r="C7" i="4" a="1"/>
  <c r="C7" i="4" s="1"/>
  <c r="E3" i="1"/>
  <c r="G6" i="1"/>
  <c r="H4" i="1"/>
  <c r="H3" i="1"/>
  <c r="E4" i="1"/>
  <c r="D5" i="5" l="1"/>
  <c r="E5" i="5" s="1"/>
  <c r="I12" i="4"/>
  <c r="N12" i="4" s="1"/>
  <c r="K10" i="4"/>
  <c r="K11" i="4"/>
  <c r="J12" i="4"/>
  <c r="O12" i="4" s="1"/>
  <c r="E5" i="1"/>
  <c r="D6" i="5" l="1" a="1"/>
  <c r="D6" i="5" s="1"/>
  <c r="K12" i="4"/>
  <c r="P12" i="4"/>
  <c r="P10" i="4"/>
  <c r="O13" i="4"/>
  <c r="P11" i="4"/>
  <c r="F5" i="5"/>
  <c r="E6" i="5" a="1"/>
  <c r="E6" i="5" s="1"/>
  <c r="N13" i="4"/>
  <c r="H7" i="3"/>
  <c r="P13" i="4" l="1"/>
  <c r="G5" i="5"/>
  <c r="F6" i="5" a="1"/>
  <c r="F6" i="5" s="1"/>
  <c r="D9" i="5" l="1"/>
  <c r="E9" i="5"/>
  <c r="H5" i="5"/>
  <c r="G6" i="5" a="1"/>
  <c r="G6" i="5" s="1"/>
  <c r="I8" i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H8" i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I5" i="5" l="1"/>
  <c r="H6" i="5" a="1"/>
  <c r="H6" i="5" s="1"/>
  <c r="J5" i="5" l="1"/>
  <c r="I6" i="5" a="1"/>
  <c r="I6" i="5" s="1"/>
  <c r="F10" i="4"/>
  <c r="C7" i="5" s="1"/>
  <c r="F9" i="5" l="1"/>
  <c r="J6" i="5" a="1"/>
  <c r="J6" i="5" s="1"/>
  <c r="K5" i="5"/>
  <c r="F11" i="4"/>
  <c r="F12" i="4" l="1"/>
  <c r="C8" i="5"/>
  <c r="G9" i="5"/>
  <c r="L5" i="5"/>
  <c r="K6" i="5" a="1"/>
  <c r="K6" i="5" s="1"/>
  <c r="H9" i="5" l="1"/>
  <c r="M5" i="5"/>
  <c r="L6" i="5" a="1"/>
  <c r="L6" i="5" s="1"/>
  <c r="I9" i="5" l="1"/>
  <c r="N5" i="5"/>
  <c r="N6" i="5" s="1" a="1"/>
  <c r="N6" i="5" s="1"/>
  <c r="M6" i="5" a="1"/>
  <c r="M6" i="5" s="1"/>
  <c r="C9" i="5"/>
  <c r="J9" i="5" l="1"/>
  <c r="O7" i="5" l="1"/>
  <c r="P7" i="5" s="1"/>
  <c r="K9" i="5"/>
  <c r="O8" i="5" l="1"/>
  <c r="P8" i="5" s="1"/>
  <c r="L9" i="5"/>
  <c r="M9" i="5" l="1"/>
  <c r="P9" i="5" l="1"/>
  <c r="N9" i="5" l="1"/>
  <c r="O9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<sst xmlns="http://schemas.openxmlformats.org/spreadsheetml/2006/main" count="100" uniqueCount="63">
  <si>
    <t>Příjem</t>
  </si>
  <si>
    <t>Příjmy</t>
  </si>
  <si>
    <t>Výdaje</t>
  </si>
  <si>
    <t>Datum</t>
  </si>
  <si>
    <t>Výdaj</t>
  </si>
  <si>
    <t>Popis</t>
  </si>
  <si>
    <t xml:space="preserve"> </t>
  </si>
  <si>
    <t>Stav účtu</t>
  </si>
  <si>
    <t>Stav pokladny</t>
  </si>
  <si>
    <t>Pokladna počátek</t>
  </si>
  <si>
    <t>Banka počátek</t>
  </si>
  <si>
    <t>Měsíc</t>
  </si>
  <si>
    <t>Hotovost</t>
  </si>
  <si>
    <t>Banka</t>
  </si>
  <si>
    <t>Jiné</t>
  </si>
  <si>
    <t>Zisk</t>
  </si>
  <si>
    <t>Celkem</t>
  </si>
  <si>
    <t>Průměr</t>
  </si>
  <si>
    <t>Číslo dokladu</t>
  </si>
  <si>
    <t>Akuální stav pokladny</t>
  </si>
  <si>
    <t>Aktuální zůstatek na účtu</t>
  </si>
  <si>
    <t>Jiné (nedaňové)</t>
  </si>
  <si>
    <t>Pohyby</t>
  </si>
  <si>
    <t>Všechny pohyby</t>
  </si>
  <si>
    <t>Jiné příjmy</t>
  </si>
  <si>
    <t xml:space="preserve">Jiné výdaje </t>
  </si>
  <si>
    <t>eTABULKY</t>
  </si>
  <si>
    <t xml:space="preserve"> - Výběr z účtu</t>
  </si>
  <si>
    <t xml:space="preserve"> - Výběr z pokladny</t>
  </si>
  <si>
    <t xml:space="preserve"> - Vklad do pokladny</t>
  </si>
  <si>
    <t xml:space="preserve"> - Vklad na účet</t>
  </si>
  <si>
    <t xml:space="preserve"> - Sociální pojištění OSVČ</t>
  </si>
  <si>
    <t xml:space="preserve"> - Zdravotní pojištění OSVČ</t>
  </si>
  <si>
    <t xml:space="preserve"> - Půjčky</t>
  </si>
  <si>
    <t xml:space="preserve"> - Dary</t>
  </si>
  <si>
    <t xml:space="preserve"> - Pořízení hmotného majetku</t>
  </si>
  <si>
    <t xml:space="preserve"> - Penále, úroky z prodlení, pokuty</t>
  </si>
  <si>
    <t xml:space="preserve"> - Výdaje na reprezentaci</t>
  </si>
  <si>
    <t>Měsíční přehledy</t>
  </si>
  <si>
    <t>Typ</t>
  </si>
  <si>
    <t>Hot./Banka</t>
  </si>
  <si>
    <t>Filtry a součty podle výběru</t>
  </si>
  <si>
    <t>Označte řádek 5 se záhlavím a v záložce Data zvolte Filtr. Příjmy a výdaje se budou počítat podle zvolených filtrů. Obsah buněk neměňte.</t>
  </si>
  <si>
    <t>Rok</t>
  </si>
  <si>
    <r>
      <t xml:space="preserve">Tabulka je jednoduchá k ovládání. Základem je, že vy </t>
    </r>
    <r>
      <rPr>
        <b/>
        <sz val="11"/>
        <color theme="1"/>
        <rFont val="Calibri"/>
        <family val="2"/>
        <charset val="238"/>
        <scheme val="minor"/>
      </rPr>
      <t>vyplňujete pouze žlutě zbarvená pole</t>
    </r>
    <r>
      <rPr>
        <sz val="11"/>
        <color theme="1"/>
        <rFont val="Calibri"/>
        <family val="2"/>
        <charset val="238"/>
        <scheme val="minor"/>
      </rPr>
      <t>. Modře nebo bíle zbarvené buňky nevyplňujte ani nepřepisujte.</t>
    </r>
  </si>
  <si>
    <t>Vpravo nahoře na listu „Pohyby“ si zadejte počáteční zůstatky v pokladně a na účtu. Tabulka vám pak nahoře zobrazuje aktuální zůstatky. Tak můžete kontrolovat, jestli zůstatky v tabulce souhlasí se zůstatky v reálné pokladně nebo na účtu. Nahoře také vidíte celkové výdaje a příjmy nebo aktuální zisk.</t>
  </si>
  <si>
    <t>Listy s přehledy – Roční, Měsíční a Pro filtrování</t>
  </si>
  <si>
    <t>V „Měsíčních přehledech“ se zobrazují detailnější rozdělení na hotovostní a bezhotovostní platby. Vidíte zde součty všech pohybů typu „Jiné“, které nepatří do daňových příjmů a výdajů. Každý měsíc je zvlášť. Začít s evidencí můžete od kteréhokoli data, pro daňovou evidenci je pak dobré v lednu začít vyplňovat novou tabulku.</t>
  </si>
  <si>
    <t>List „Pro filtrování“ můžete použít pro součty hodnot podle vybraných kritérií. Pro aktivaci Filtru označte řádek 5 se záhlavím a v záložce Data zvolte Filtr. Příjmy a výdaje se budou počítat podle zvolených filtrů. Můžete například zvolit jeden určitý měsíc nebo vybrat pouze pohyby na bankovním účtu. Nahoře v záhlaví se pak počítají součty.</t>
  </si>
  <si>
    <t>Do daňových příjmů a výdajů nepatří například dary nebo půjčky, takže tyto pohyby označujte jako „Jiné“. Jako „Jiné“ taky označujte i výběry a vklady. Nezapomeňte, že výběr z bankomatu jsou dva pohyby, takže nejdříve zadáte do jednoho řádku výběr z banky a do druhé vklad do hotovostní pokladny. Do typu transakce "Jiné" zadávejte nedaňové příjmy a výdaje.</t>
  </si>
  <si>
    <t>Přjmy</t>
  </si>
  <si>
    <t>Nedaňové transakce</t>
  </si>
  <si>
    <t>Jiné pohyby</t>
  </si>
  <si>
    <t>Daňové transakce</t>
  </si>
  <si>
    <t>Roční přehled</t>
  </si>
  <si>
    <t>Příklady nedaňových transakcí (v tabulce typ "Jiné")</t>
  </si>
  <si>
    <t>Jestli budete tabulku používat jako finanční deník pro daňovou evidenci, tak u pohybů vyplňujte i číslo dokladu a popis.</t>
  </si>
  <si>
    <t>List pro vyplňování – Pohyby</t>
  </si>
  <si>
    <t xml:space="preserve">V prvním listu "Pohyby" zadáváte všechny finanční pohyby. Zvolíte datum, vyberete, jestli šlo o hotovost nebo pohyb na účtu a zvolíte typ transakce: Příjem, Výdaj nebo Jiné. Tabulka vám pak žlutě zobrazí pole, které máte vyplnit.  Jestli zadáte hodnoty ve špatném sloupci, tak se vám zobrazí fialovou barvou. </t>
  </si>
  <si>
    <t>Daňové</t>
  </si>
  <si>
    <t>Návod pro práci s tabulkou Evidence příjmů a výdajů KOMFORT</t>
  </si>
  <si>
    <t>V listu „Roční přehled“ vidíte příjmy, výdaje a zisk po měsících.</t>
  </si>
  <si>
    <t>* * *  Demo verze Evidence příjmů a výdajů. Plnou verzi najdete na www.etabulky.cz  * *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</si>
</sst>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dd/mm/yy;@"/>
    <numFmt numFmtId="165" formatCode="#,##0.00\ &quot;Kč&quot;"/>
    <numFmt numFmtId="166" formatCode="d/m/yy;@"/>
    <numFmt numFmtId="167" formatCode="#,##0.00\ &quot;Kč&quot;;\-#,##0.00\ &quot;Kč&quot;;;"/>
    <numFmt numFmtId="168" formatCode="#"/>
    <numFmt numFmtId="169" formatCode="#,##0\ &quot;Kč&quot;;\-#,##0\ &quot;Kč&quot;;"/>
  </numFmts>
  <fonts count="20" x14ac:knownFonts="1">
    <font>
      <sz val="11"/>
      <color theme="1"/>
      <name val="Calibri"/>
      <family val="2"/>
      <charset val="238"/>
      <scheme val="minor"/>
    </font>
    <font>
      <sz val="9"/>
      <color theme="1"/>
      <name val="Roboto"/>
      <charset val="238"/>
    </font>
    <font>
      <b/>
      <sz val="9"/>
      <color theme="1"/>
      <name val="Roboto"/>
      <charset val="238"/>
    </font>
    <font>
      <sz val="9"/>
      <name val="Roboto"/>
      <charset val="238"/>
    </font>
    <font>
      <sz val="9"/>
      <color rgb="FFCC6600"/>
      <name val="Roboto"/>
      <charset val="238"/>
    </font>
    <font>
      <sz val="9"/>
      <color rgb="FF00B050"/>
      <name val="Roboto"/>
      <charset val="238"/>
    </font>
    <font>
      <sz val="9"/>
      <color rgb="FFFF0000"/>
      <name val="Roboto"/>
      <charset val="238"/>
    </font>
    <font>
      <sz val="9"/>
      <color theme="0"/>
      <name val="Roboto"/>
      <charset val="238"/>
    </font>
    <font>
      <sz val="9"/>
      <color theme="4"/>
      <name val="Roboto"/>
      <charset val="238"/>
    </font>
    <font>
      <sz val="9"/>
      <color rgb="FF0070C0"/>
      <name val="Roboto"/>
      <charset val="238"/>
    </font>
    <font>
      <b/>
      <sz val="9"/>
      <color theme="0"/>
      <name val="Roboto"/>
      <charset val="238"/>
    </font>
    <font>
      <sz val="9"/>
      <color theme="4" tint="0.59999389629810485"/>
      <name val="Roboto"/>
      <charset val="238"/>
    </font>
    <font>
      <sz val="9"/>
      <color theme="1" tint="0.499984740745262"/>
      <name val="Roboto"/>
      <charset val="238"/>
    </font>
    <font>
      <sz val="8"/>
      <name val="Calibri"/>
      <family val="2"/>
      <charset val="238"/>
      <scheme val="minor"/>
    </font>
    <font>
      <b/>
      <sz val="8"/>
      <color theme="0"/>
      <name val="Roboto"/>
      <charset val="238"/>
    </font>
    <font>
      <b/>
      <sz val="12"/>
      <color theme="0"/>
      <name val="Roboto"/>
      <charset val="238"/>
    </font>
    <font>
      <sz val="8"/>
      <color theme="4" tint="0.59999389629810485"/>
      <name val="Roboto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EE9"/>
        <bgColor indexed="64"/>
      </patternFill>
    </fill>
    <fill>
      <patternFill patternType="solid">
        <fgColor rgb="FFDFFAFF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66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DCD"/>
        <bgColor indexed="64"/>
      </patternFill>
    </fill>
    <fill>
      <patternFill patternType="solid">
        <fgColor rgb="FFFFE7E7"/>
        <bgColor indexed="64"/>
      </patternFill>
    </fill>
  </fills>
  <borders count="14">
    <border>
      <left/>
      <right/>
      <top/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17600024414813E-2"/>
      </top>
      <bottom/>
      <diagonal/>
    </border>
    <border>
      <left/>
      <right style="thin">
        <color theme="2" tint="-9.9948118533890809E-2"/>
      </right>
      <top style="thin">
        <color theme="2" tint="-9.9948118533890809E-2"/>
      </top>
      <bottom/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165" fontId="3" fillId="0" borderId="0" xfId="0" applyNumberFormat="1" applyFont="1" applyAlignment="1">
      <alignment vertical="center"/>
    </xf>
    <xf numFmtId="165" fontId="1" fillId="2" borderId="0" xfId="0" applyNumberFormat="1" applyFont="1" applyFill="1" applyAlignment="1">
      <alignment vertical="center"/>
    </xf>
    <xf numFmtId="0" fontId="1" fillId="4" borderId="0" xfId="0" applyFont="1" applyFill="1" applyAlignment="1">
      <alignment horizontal="right" vertical="center"/>
    </xf>
    <xf numFmtId="165" fontId="4" fillId="3" borderId="2" xfId="0" applyNumberFormat="1" applyFont="1" applyFill="1" applyBorder="1" applyAlignment="1">
      <alignment vertical="center"/>
    </xf>
    <xf numFmtId="165" fontId="1" fillId="3" borderId="2" xfId="0" applyNumberFormat="1" applyFont="1" applyFill="1" applyBorder="1" applyAlignment="1">
      <alignment vertical="center"/>
    </xf>
    <xf numFmtId="164" fontId="3" fillId="0" borderId="0" xfId="0" applyNumberFormat="1" applyFont="1" applyAlignment="1">
      <alignment horizontal="center" vertical="center"/>
    </xf>
    <xf numFmtId="165" fontId="3" fillId="4" borderId="4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 applyProtection="1">
      <alignment horizontal="center" vertical="center"/>
      <protection locked="0" hidden="1"/>
    </xf>
    <xf numFmtId="0" fontId="3" fillId="2" borderId="2" xfId="0" applyFont="1" applyFill="1" applyBorder="1" applyAlignment="1" applyProtection="1">
      <alignment horizontal="center" vertical="center"/>
      <protection locked="0" hidden="1"/>
    </xf>
    <xf numFmtId="0" fontId="1" fillId="2" borderId="2" xfId="0" applyFont="1" applyFill="1" applyBorder="1" applyAlignment="1" applyProtection="1">
      <alignment horizontal="center" vertical="center"/>
      <protection locked="0" hidden="1"/>
    </xf>
    <xf numFmtId="167" fontId="3" fillId="2" borderId="2" xfId="0" applyNumberFormat="1" applyFont="1" applyFill="1" applyBorder="1" applyAlignment="1" applyProtection="1">
      <alignment vertical="center"/>
      <protection locked="0" hidden="1"/>
    </xf>
    <xf numFmtId="164" fontId="1" fillId="4" borderId="4" xfId="0" applyNumberFormat="1" applyFont="1" applyFill="1" applyBorder="1" applyAlignment="1">
      <alignment horizontal="center" vertical="center"/>
    </xf>
    <xf numFmtId="164" fontId="3" fillId="4" borderId="4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 applyProtection="1">
      <alignment vertical="center"/>
      <protection locked="0" hidden="1"/>
    </xf>
    <xf numFmtId="167" fontId="4" fillId="3" borderId="2" xfId="0" applyNumberFormat="1" applyFont="1" applyFill="1" applyBorder="1" applyAlignment="1">
      <alignment vertical="center"/>
    </xf>
    <xf numFmtId="167" fontId="1" fillId="3" borderId="2" xfId="0" applyNumberFormat="1" applyFont="1" applyFill="1" applyBorder="1" applyAlignment="1">
      <alignment vertical="center"/>
    </xf>
    <xf numFmtId="0" fontId="1" fillId="0" borderId="0" xfId="0" applyFont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166" fontId="1" fillId="0" borderId="0" xfId="0" applyNumberFormat="1" applyFont="1" applyAlignment="1" applyProtection="1">
      <alignment horizontal="center"/>
      <protection hidden="1"/>
    </xf>
    <xf numFmtId="49" fontId="1" fillId="0" borderId="0" xfId="0" applyNumberFormat="1" applyFont="1" applyProtection="1">
      <protection hidden="1"/>
    </xf>
    <xf numFmtId="164" fontId="1" fillId="3" borderId="2" xfId="0" applyNumberFormat="1" applyFont="1" applyFill="1" applyBorder="1" applyAlignment="1" applyProtection="1">
      <alignment horizontal="center" vertical="center"/>
      <protection hidden="1"/>
    </xf>
    <xf numFmtId="0" fontId="3" fillId="3" borderId="2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167" fontId="3" fillId="3" borderId="2" xfId="0" applyNumberFormat="1" applyFont="1" applyFill="1" applyBorder="1" applyAlignment="1" applyProtection="1">
      <alignment vertical="center"/>
      <protection hidden="1"/>
    </xf>
    <xf numFmtId="168" fontId="1" fillId="3" borderId="2" xfId="0" applyNumberFormat="1" applyFont="1" applyFill="1" applyBorder="1" applyAlignment="1" applyProtection="1">
      <alignment horizontal="center" vertical="center"/>
      <protection hidden="1"/>
    </xf>
    <xf numFmtId="168" fontId="1" fillId="3" borderId="2" xfId="0" applyNumberFormat="1" applyFont="1" applyFill="1" applyBorder="1" applyAlignment="1" applyProtection="1">
      <alignment vertical="center"/>
      <protection hidden="1"/>
    </xf>
    <xf numFmtId="165" fontId="1" fillId="0" borderId="0" xfId="0" applyNumberFormat="1" applyFont="1" applyProtection="1">
      <protection hidden="1"/>
    </xf>
    <xf numFmtId="0" fontId="1" fillId="0" borderId="0" xfId="0" applyFont="1" applyAlignment="1" applyProtection="1">
      <alignment vertical="center"/>
      <protection hidden="1"/>
    </xf>
    <xf numFmtId="169" fontId="3" fillId="0" borderId="1" xfId="0" applyNumberFormat="1" applyFont="1" applyBorder="1" applyAlignment="1" applyProtection="1">
      <alignment vertical="center"/>
      <protection hidden="1"/>
    </xf>
    <xf numFmtId="0" fontId="8" fillId="7" borderId="9" xfId="0" applyFont="1" applyFill="1" applyBorder="1" applyAlignment="1" applyProtection="1">
      <alignment vertical="center"/>
      <protection hidden="1"/>
    </xf>
    <xf numFmtId="164" fontId="10" fillId="7" borderId="8" xfId="0" applyNumberFormat="1" applyFont="1" applyFill="1" applyBorder="1" applyAlignment="1" applyProtection="1">
      <alignment vertical="center"/>
      <protection hidden="1"/>
    </xf>
    <xf numFmtId="0" fontId="10" fillId="5" borderId="7" xfId="0" applyFont="1" applyFill="1" applyBorder="1" applyAlignment="1" applyProtection="1">
      <alignment vertical="center"/>
      <protection hidden="1"/>
    </xf>
    <xf numFmtId="165" fontId="10" fillId="5" borderId="7" xfId="0" applyNumberFormat="1" applyFont="1" applyFill="1" applyBorder="1" applyAlignment="1" applyProtection="1">
      <alignment vertical="center"/>
      <protection hidden="1"/>
    </xf>
    <xf numFmtId="0" fontId="1" fillId="0" borderId="7" xfId="0" applyFont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2" fillId="5" borderId="0" xfId="0" applyFont="1" applyFill="1" applyAlignment="1" applyProtection="1">
      <alignment vertical="center"/>
      <protection hidden="1"/>
    </xf>
    <xf numFmtId="0" fontId="1" fillId="5" borderId="0" xfId="0" applyFont="1" applyFill="1" applyAlignment="1" applyProtection="1">
      <alignment vertical="center"/>
      <protection hidden="1"/>
    </xf>
    <xf numFmtId="0" fontId="1" fillId="5" borderId="0" xfId="0" applyFont="1" applyFill="1" applyAlignment="1" applyProtection="1">
      <alignment horizontal="right" vertical="center"/>
      <protection hidden="1"/>
    </xf>
    <xf numFmtId="165" fontId="10" fillId="5" borderId="0" xfId="0" applyNumberFormat="1" applyFont="1" applyFill="1" applyAlignment="1" applyProtection="1">
      <alignment vertical="center"/>
      <protection hidden="1"/>
    </xf>
    <xf numFmtId="167" fontId="1" fillId="0" borderId="1" xfId="0" applyNumberFormat="1" applyFont="1" applyBorder="1" applyAlignment="1" applyProtection="1">
      <alignment vertical="center"/>
      <protection hidden="1"/>
    </xf>
    <xf numFmtId="167" fontId="1" fillId="5" borderId="0" xfId="0" applyNumberFormat="1" applyFont="1" applyFill="1" applyAlignment="1" applyProtection="1">
      <alignment vertical="center"/>
      <protection hidden="1"/>
    </xf>
    <xf numFmtId="0" fontId="7" fillId="9" borderId="3" xfId="0" applyFont="1" applyFill="1" applyBorder="1" applyAlignment="1" applyProtection="1">
      <alignment vertical="center"/>
      <protection hidden="1"/>
    </xf>
    <xf numFmtId="0" fontId="7" fillId="9" borderId="1" xfId="0" applyFont="1" applyFill="1" applyBorder="1" applyAlignment="1" applyProtection="1">
      <alignment horizontal="right" vertical="center"/>
      <protection hidden="1"/>
    </xf>
    <xf numFmtId="0" fontId="1" fillId="8" borderId="5" xfId="0" applyFont="1" applyFill="1" applyBorder="1" applyAlignment="1" applyProtection="1">
      <alignment vertical="center"/>
      <protection hidden="1"/>
    </xf>
    <xf numFmtId="167" fontId="1" fillId="0" borderId="6" xfId="0" applyNumberFormat="1" applyFont="1" applyBorder="1" applyAlignment="1" applyProtection="1">
      <alignment vertical="center"/>
      <protection hidden="1"/>
    </xf>
    <xf numFmtId="167" fontId="1" fillId="8" borderId="1" xfId="0" applyNumberFormat="1" applyFont="1" applyFill="1" applyBorder="1" applyAlignment="1" applyProtection="1">
      <alignment vertical="center"/>
      <protection hidden="1"/>
    </xf>
    <xf numFmtId="167" fontId="1" fillId="0" borderId="0" xfId="0" applyNumberFormat="1" applyFont="1" applyAlignment="1" applyProtection="1">
      <alignment vertical="center"/>
      <protection hidden="1"/>
    </xf>
    <xf numFmtId="0" fontId="7" fillId="10" borderId="3" xfId="0" applyFont="1" applyFill="1" applyBorder="1" applyAlignment="1" applyProtection="1">
      <alignment vertical="center"/>
      <protection hidden="1"/>
    </xf>
    <xf numFmtId="0" fontId="7" fillId="10" borderId="1" xfId="0" applyFont="1" applyFill="1" applyBorder="1" applyAlignment="1" applyProtection="1">
      <alignment horizontal="right" vertical="center"/>
      <protection hidden="1"/>
    </xf>
    <xf numFmtId="0" fontId="5" fillId="5" borderId="5" xfId="0" applyFont="1" applyFill="1" applyBorder="1" applyAlignment="1" applyProtection="1">
      <alignment vertical="center"/>
      <protection hidden="1"/>
    </xf>
    <xf numFmtId="0" fontId="6" fillId="5" borderId="5" xfId="0" applyFont="1" applyFill="1" applyBorder="1" applyAlignment="1" applyProtection="1">
      <alignment vertical="center"/>
      <protection hidden="1"/>
    </xf>
    <xf numFmtId="164" fontId="1" fillId="0" borderId="0" xfId="0" applyNumberFormat="1" applyFont="1" applyAlignment="1" applyProtection="1">
      <alignment vertical="center"/>
      <protection hidden="1"/>
    </xf>
    <xf numFmtId="168" fontId="1" fillId="0" borderId="0" xfId="0" applyNumberFormat="1" applyFont="1" applyAlignment="1" applyProtection="1">
      <alignment vertical="center"/>
      <protection hidden="1"/>
    </xf>
    <xf numFmtId="165" fontId="1" fillId="0" borderId="0" xfId="0" applyNumberFormat="1" applyFont="1" applyAlignment="1" applyProtection="1">
      <alignment vertical="center"/>
      <protection hidden="1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164" fontId="7" fillId="6" borderId="0" xfId="0" applyNumberFormat="1" applyFont="1" applyFill="1" applyAlignment="1">
      <alignment horizontal="center" vertical="center"/>
    </xf>
    <xf numFmtId="0" fontId="11" fillId="6" borderId="0" xfId="0" applyFont="1" applyFill="1" applyAlignment="1">
      <alignment horizontal="right" vertical="center"/>
    </xf>
    <xf numFmtId="165" fontId="11" fillId="6" borderId="0" xfId="0" applyNumberFormat="1" applyFont="1" applyFill="1" applyAlignment="1">
      <alignment horizontal="right" vertical="center"/>
    </xf>
    <xf numFmtId="0" fontId="7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vertical="center"/>
    </xf>
    <xf numFmtId="165" fontId="7" fillId="6" borderId="0" xfId="0" applyNumberFormat="1" applyFont="1" applyFill="1" applyAlignment="1">
      <alignment vertical="center"/>
    </xf>
    <xf numFmtId="0" fontId="7" fillId="6" borderId="0" xfId="0" applyFont="1" applyFill="1" applyAlignment="1">
      <alignment horizontal="left" vertical="center"/>
    </xf>
    <xf numFmtId="165" fontId="7" fillId="6" borderId="0" xfId="0" applyNumberFormat="1" applyFont="1" applyFill="1" applyAlignment="1">
      <alignment horizontal="right" vertical="center"/>
    </xf>
    <xf numFmtId="0" fontId="7" fillId="6" borderId="0" xfId="0" applyFont="1" applyFill="1" applyAlignment="1">
      <alignment horizontal="right" vertical="center"/>
    </xf>
    <xf numFmtId="164" fontId="7" fillId="0" borderId="0" xfId="0" applyNumberFormat="1" applyFont="1" applyAlignment="1">
      <alignment horizontal="center" vertical="center"/>
    </xf>
    <xf numFmtId="0" fontId="14" fillId="0" borderId="0" xfId="0" applyFont="1" applyAlignment="1" applyProtection="1">
      <alignment horizontal="left" vertical="center"/>
      <protection locked="0"/>
    </xf>
    <xf numFmtId="0" fontId="1" fillId="7" borderId="0" xfId="0" applyFont="1" applyFill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3" fillId="4" borderId="1" xfId="0" applyFont="1" applyFill="1" applyBorder="1" applyAlignment="1" applyProtection="1">
      <alignment vertical="center"/>
      <protection hidden="1"/>
    </xf>
    <xf numFmtId="0" fontId="3" fillId="4" borderId="1" xfId="0" applyFont="1" applyFill="1" applyBorder="1" applyAlignment="1" applyProtection="1">
      <alignment horizontal="center" vertical="center"/>
      <protection hidden="1"/>
    </xf>
    <xf numFmtId="0" fontId="3" fillId="4" borderId="1" xfId="0" applyFont="1" applyFill="1" applyBorder="1" applyAlignment="1" applyProtection="1">
      <alignment horizontal="right" vertical="center"/>
      <protection hidden="1"/>
    </xf>
    <xf numFmtId="169" fontId="3" fillId="4" borderId="1" xfId="0" applyNumberFormat="1" applyFont="1" applyFill="1" applyBorder="1" applyAlignment="1" applyProtection="1">
      <alignment vertical="center"/>
      <protection hidden="1"/>
    </xf>
    <xf numFmtId="0" fontId="3" fillId="3" borderId="1" xfId="0" applyFont="1" applyFill="1" applyBorder="1" applyAlignment="1" applyProtection="1">
      <alignment vertical="center"/>
      <protection hidden="1"/>
    </xf>
    <xf numFmtId="169" fontId="3" fillId="3" borderId="1" xfId="0" applyNumberFormat="1" applyFont="1" applyFill="1" applyBorder="1" applyAlignment="1" applyProtection="1">
      <alignment vertical="center"/>
      <protection hidden="1"/>
    </xf>
    <xf numFmtId="0" fontId="15" fillId="7" borderId="0" xfId="0" applyFont="1" applyFill="1" applyAlignment="1" applyProtection="1">
      <alignment vertical="center"/>
      <protection hidden="1"/>
    </xf>
    <xf numFmtId="164" fontId="15" fillId="6" borderId="0" xfId="0" applyNumberFormat="1" applyFont="1" applyFill="1" applyAlignment="1">
      <alignment horizontal="center" vertical="center"/>
    </xf>
    <xf numFmtId="0" fontId="15" fillId="7" borderId="0" xfId="0" applyFont="1" applyFill="1" applyAlignment="1">
      <alignment horizontal="left" vertical="center"/>
    </xf>
    <xf numFmtId="164" fontId="3" fillId="11" borderId="0" xfId="0" applyNumberFormat="1" applyFont="1" applyFill="1" applyAlignment="1">
      <alignment horizontal="left" vertical="center"/>
    </xf>
    <xf numFmtId="0" fontId="3" fillId="11" borderId="0" xfId="0" applyFont="1" applyFill="1" applyAlignment="1">
      <alignment horizontal="left" vertical="center"/>
    </xf>
    <xf numFmtId="0" fontId="7" fillId="7" borderId="0" xfId="0" applyFont="1" applyFill="1" applyAlignment="1">
      <alignment horizontal="center" vertical="center" wrapText="1"/>
    </xf>
    <xf numFmtId="167" fontId="10" fillId="7" borderId="0" xfId="0" applyNumberFormat="1" applyFont="1" applyFill="1" applyAlignment="1" applyProtection="1">
      <alignment vertical="center"/>
      <protection hidden="1"/>
    </xf>
    <xf numFmtId="0" fontId="15" fillId="7" borderId="0" xfId="0" applyFont="1" applyFill="1" applyAlignment="1">
      <alignment horizontal="left" vertical="center" indent="2"/>
    </xf>
    <xf numFmtId="0" fontId="11" fillId="7" borderId="0" xfId="0" applyFont="1" applyFill="1" applyAlignment="1">
      <alignment horizontal="right" wrapText="1"/>
    </xf>
    <xf numFmtId="164" fontId="7" fillId="6" borderId="0" xfId="0" applyNumberFormat="1" applyFont="1" applyFill="1" applyAlignment="1">
      <alignment horizontal="right" vertical="center"/>
    </xf>
    <xf numFmtId="0" fontId="16" fillId="6" borderId="0" xfId="0" applyFont="1" applyFill="1" applyAlignment="1">
      <alignment horizontal="right" vertical="center" indent="1"/>
    </xf>
    <xf numFmtId="0" fontId="16" fillId="7" borderId="0" xfId="0" applyFont="1" applyFill="1" applyAlignment="1">
      <alignment horizontal="right" vertical="center" indent="1"/>
    </xf>
    <xf numFmtId="0" fontId="1" fillId="4" borderId="3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center"/>
      <protection hidden="1"/>
    </xf>
    <xf numFmtId="164" fontId="9" fillId="6" borderId="0" xfId="0" applyNumberFormat="1" applyFont="1" applyFill="1" applyAlignment="1">
      <alignment horizontal="center"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justify" vertical="center"/>
    </xf>
    <xf numFmtId="0" fontId="18" fillId="0" borderId="0" xfId="0" applyFont="1" applyAlignment="1">
      <alignment vertical="center" wrapText="1"/>
    </xf>
    <xf numFmtId="0" fontId="0" fillId="0" borderId="0" xfId="0" applyAlignment="1">
      <alignment horizontal="justify" vertical="center" wrapText="1"/>
    </xf>
    <xf numFmtId="0" fontId="19" fillId="12" borderId="0" xfId="0" applyFont="1" applyFill="1" applyAlignment="1">
      <alignment vertical="center" wrapText="1"/>
    </xf>
    <xf numFmtId="0" fontId="19" fillId="3" borderId="0" xfId="0" applyFont="1" applyFill="1" applyAlignment="1">
      <alignment vertical="center" wrapText="1"/>
    </xf>
    <xf numFmtId="164" fontId="3" fillId="0" borderId="0" xfId="0" applyNumberFormat="1" applyFont="1" applyAlignment="1">
      <alignment horizontal="left" vertical="center"/>
    </xf>
    <xf numFmtId="0" fontId="7" fillId="6" borderId="1" xfId="0" applyFont="1" applyFill="1" applyBorder="1" applyAlignment="1" applyProtection="1">
      <alignment vertical="center"/>
      <protection hidden="1"/>
    </xf>
    <xf numFmtId="0" fontId="7" fillId="6" borderId="1" xfId="0" applyFont="1" applyFill="1" applyBorder="1" applyAlignment="1" applyProtection="1">
      <alignment horizontal="right" vertical="center"/>
      <protection hidden="1"/>
    </xf>
    <xf numFmtId="168" fontId="1" fillId="3" borderId="1" xfId="0" applyNumberFormat="1" applyFont="1" applyFill="1" applyBorder="1" applyAlignment="1" applyProtection="1">
      <alignment vertical="center"/>
      <protection hidden="1"/>
    </xf>
    <xf numFmtId="167" fontId="1" fillId="3" borderId="1" xfId="0" applyNumberFormat="1" applyFont="1" applyFill="1" applyBorder="1" applyAlignment="1" applyProtection="1">
      <alignment vertical="center"/>
      <protection hidden="1"/>
    </xf>
    <xf numFmtId="168" fontId="7" fillId="6" borderId="1" xfId="0" applyNumberFormat="1" applyFont="1" applyFill="1" applyBorder="1" applyAlignment="1" applyProtection="1">
      <alignment vertical="center"/>
      <protection hidden="1"/>
    </xf>
    <xf numFmtId="167" fontId="7" fillId="6" borderId="1" xfId="0" applyNumberFormat="1" applyFont="1" applyFill="1" applyBorder="1" applyAlignment="1" applyProtection="1">
      <alignment vertical="center"/>
      <protection hidden="1"/>
    </xf>
    <xf numFmtId="0" fontId="1" fillId="8" borderId="10" xfId="0" applyFont="1" applyFill="1" applyBorder="1" applyAlignment="1" applyProtection="1">
      <alignment vertical="center"/>
      <protection hidden="1"/>
    </xf>
    <xf numFmtId="167" fontId="1" fillId="0" borderId="11" xfId="0" applyNumberFormat="1" applyFont="1" applyBorder="1" applyAlignment="1" applyProtection="1">
      <alignment vertical="center"/>
      <protection hidden="1"/>
    </xf>
    <xf numFmtId="167" fontId="1" fillId="0" borderId="3" xfId="0" applyNumberFormat="1" applyFont="1" applyBorder="1" applyAlignment="1" applyProtection="1">
      <alignment vertical="center"/>
      <protection hidden="1"/>
    </xf>
    <xf numFmtId="167" fontId="1" fillId="8" borderId="3" xfId="0" applyNumberFormat="1" applyFont="1" applyFill="1" applyBorder="1" applyAlignment="1" applyProtection="1">
      <alignment vertical="center"/>
      <protection hidden="1"/>
    </xf>
    <xf numFmtId="0" fontId="7" fillId="9" borderId="2" xfId="0" applyFont="1" applyFill="1" applyBorder="1" applyAlignment="1" applyProtection="1">
      <alignment vertical="center"/>
      <protection hidden="1"/>
    </xf>
    <xf numFmtId="167" fontId="7" fillId="9" borderId="2" xfId="0" applyNumberFormat="1" applyFont="1" applyFill="1" applyBorder="1" applyAlignment="1" applyProtection="1">
      <alignment vertical="center"/>
      <protection hidden="1"/>
    </xf>
    <xf numFmtId="0" fontId="12" fillId="5" borderId="10" xfId="0" applyFont="1" applyFill="1" applyBorder="1" applyAlignment="1" applyProtection="1">
      <alignment vertical="center"/>
      <protection hidden="1"/>
    </xf>
    <xf numFmtId="0" fontId="7" fillId="10" borderId="2" xfId="0" applyFont="1" applyFill="1" applyBorder="1" applyAlignment="1" applyProtection="1">
      <alignment vertical="center"/>
      <protection hidden="1"/>
    </xf>
    <xf numFmtId="167" fontId="7" fillId="10" borderId="2" xfId="0" applyNumberFormat="1" applyFont="1" applyFill="1" applyBorder="1" applyAlignment="1" applyProtection="1">
      <alignment vertical="center"/>
      <protection hidden="1"/>
    </xf>
    <xf numFmtId="0" fontId="11" fillId="7" borderId="0" xfId="0" applyFont="1" applyFill="1" applyAlignment="1">
      <alignment horizontal="left" vertical="center" wrapText="1" indent="2"/>
    </xf>
    <xf numFmtId="164" fontId="1" fillId="13" borderId="12" xfId="0" applyNumberFormat="1" applyFont="1" applyFill="1" applyBorder="1" applyAlignment="1">
      <alignment horizontal="center" vertical="center"/>
    </xf>
    <xf numFmtId="164" fontId="1" fillId="13" borderId="13" xfId="0" applyNumberFormat="1" applyFont="1" applyFill="1" applyBorder="1" applyAlignment="1">
      <alignment horizontal="center" vertical="center"/>
    </xf>
    <xf numFmtId="169" fontId="3" fillId="13" borderId="1" xfId="0" applyNumberFormat="1" applyFont="1" applyFill="1" applyBorder="1" applyAlignment="1" applyProtection="1">
      <alignment vertical="center"/>
      <protection hidden="1"/>
    </xf>
  </cellXfs>
  <cellStyles count="1">
    <cellStyle name="Normální" xfId="0" builtinId="0"/>
  </cellStyles>
  <dxfs count="16">
    <dxf>
      <fill>
        <patternFill>
          <bgColor theme="0"/>
        </patternFill>
      </fill>
    </dxf>
    <dxf>
      <font>
        <color theme="1" tint="0.499984740745262"/>
      </font>
    </dxf>
    <dxf>
      <font>
        <color rgb="FF00B050"/>
      </font>
    </dxf>
    <dxf>
      <font>
        <color rgb="FFC00000"/>
      </font>
    </dxf>
    <dxf>
      <font>
        <color rgb="FFCC660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1" tint="0.499984740745262"/>
      </font>
    </dxf>
    <dxf>
      <font>
        <color rgb="FFCC00CC"/>
      </font>
      <fill>
        <patternFill patternType="none">
          <bgColor auto="1"/>
        </patternFill>
      </fill>
    </dxf>
    <dxf>
      <fill>
        <patternFill>
          <bgColor theme="0"/>
        </patternFill>
      </fill>
    </dxf>
    <dxf>
      <font>
        <strike val="0"/>
        <color theme="1" tint="0.499984740745262"/>
      </font>
    </dxf>
    <dxf>
      <font>
        <color rgb="FFCC00CC"/>
      </font>
      <fill>
        <patternFill patternType="none">
          <bgColor auto="1"/>
        </patternFill>
      </fill>
    </dxf>
    <dxf>
      <font>
        <color theme="1" tint="0.499984740745262"/>
      </font>
    </dxf>
    <dxf>
      <font>
        <color rgb="FF00B050"/>
      </font>
    </dxf>
    <dxf>
      <font>
        <color rgb="FFC00000"/>
      </font>
    </dxf>
    <dxf>
      <font>
        <color rgb="FFCC6600"/>
      </font>
    </dxf>
  </dxfs>
  <tableStyles count="0" defaultTableStyle="TableStyleMedium2" defaultPivotStyle="PivotStyleLight16"/>
  <colors>
    <mruColors>
      <color rgb="FFFFE7E7"/>
      <color rgb="FFDFFAFF"/>
      <color rgb="FFFFFDCD"/>
      <color rgb="FF99FF99"/>
      <color rgb="FFFF9999"/>
      <color rgb="FFCCFFCC"/>
      <color rgb="FFCFE2F3"/>
      <color rgb="FFCC00CC"/>
      <color rgb="FFCC6600"/>
      <color rgb="FFFFFE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Příjmy a výdaje po měsících</a:t>
            </a:r>
          </a:p>
        </c:rich>
      </c:tx>
      <c:layout>
        <c:manualLayout>
          <c:xMode val="edge"/>
          <c:yMode val="edge"/>
          <c:x val="0.38475494178174924"/>
          <c:y val="4.1666666666666664E-2"/>
        </c:manualLayout>
      </c:layout>
      <c:overlay val="0"/>
      <c:spPr>
        <a:noFill/>
        <a:ln w="381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0.11231293082678231"/>
          <c:y val="0.16708333333333336"/>
          <c:w val="0.82134534158047456"/>
          <c:h val="0.6714577865266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'Roční přehled'!$B$7</c:f>
              <c:strCache>
                <c:ptCount val="1"/>
                <c:pt idx="0">
                  <c:v>Příjmy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6FA7-4C84-B3FE-41A5F197B011}"/>
              </c:ext>
            </c:extLst>
          </c:dPt>
          <c:cat>
            <c:strRef>
              <c:f>'Roční přehled'!$C$6:$N$6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'Roční přehled'!$C$7:$N$7</c:f>
              <c:numCache>
                <c:formatCode>#\ ##0\ "Kč";\-#\ ##0\ "Kč";</c:formatCode>
                <c:ptCount val="1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E8-44BD-A19A-726662529B62}"/>
            </c:ext>
          </c:extLst>
        </c:ser>
        <c:ser>
          <c:idx val="1"/>
          <c:order val="1"/>
          <c:tx>
            <c:strRef>
              <c:f>'Roční přehled'!$B$8</c:f>
              <c:strCache>
                <c:ptCount val="1"/>
                <c:pt idx="0">
                  <c:v>Výdaje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'Roční přehled'!$C$6:$N$6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'Roční přehled'!$C$8:$N$8</c:f>
              <c:numCache>
                <c:formatCode>#\ ##0\ "Kč";\-#\ ##0\ "Kč";</c:formatCode>
                <c:ptCount val="1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E8-44BD-A19A-726662529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79920127"/>
        <c:axId val="2079925887"/>
      </c:barChart>
      <c:lineChart>
        <c:grouping val="standard"/>
        <c:varyColors val="0"/>
        <c:ser>
          <c:idx val="2"/>
          <c:order val="2"/>
          <c:tx>
            <c:strRef>
              <c:f>'Roční přehled'!$B$9</c:f>
              <c:strCache>
                <c:ptCount val="1"/>
                <c:pt idx="0">
                  <c:v>Zisk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'Roční přehled'!$C$6:$N$6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'Roční přehled'!$C$9:$N$9</c:f>
              <c:numCache>
                <c:formatCode>#\ ##0\ "Kč";\-#\ ##0\ "Kč";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AE8-44BD-A19A-726662529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9920127"/>
        <c:axId val="2079925887"/>
      </c:lineChart>
      <c:catAx>
        <c:axId val="2079920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079925887"/>
        <c:crosses val="autoZero"/>
        <c:auto val="1"/>
        <c:lblAlgn val="ctr"/>
        <c:lblOffset val="100"/>
        <c:noMultiLvlLbl val="0"/>
      </c:catAx>
      <c:valAx>
        <c:axId val="20799258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\ &quot;Kč&quot;;\-#\ ##0\ &quot;Kč&quot;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079920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19050" cap="flat" cmpd="sng" algn="ctr">
      <a:solidFill>
        <a:srgbClr val="CFE2F3"/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243840</xdr:colOff>
      <xdr:row>9</xdr:row>
      <xdr:rowOff>148590</xdr:rowOff>
    </xdr:from>
    <xdr:to>
      <xdr:col>15</xdr:col>
      <xdr:colOff>0</xdr:colOff>
      <xdr:row>24</xdr:row>
      <xdr:rowOff>106680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AC53C8F9-91E9-F6DE-7D6E-FD952BA031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DCD"/>
  </sheetPr>
  <dimension ref="A1:K22"/>
  <sheetViews>
    <sheetView showGridLines="0" tabSelected="1" workbookViewId="0">
      <pane ySplit="7" topLeftCell="A8" activePane="bottomLeft" state="frozen"/>
      <selection activeCell="D19" sqref="D19"/>
      <selection pane="bottomLeft" activeCell="A8" sqref="A8"/>
    </sheetView>
  </sheetViews>
  <sheetFormatPr defaultRowHeight="15.6" customHeight="1" x14ac:dyDescent="0.3"/>
  <cols>
    <col min="1" max="2" width="13.77734375" style="8" customWidth="1"/>
    <col min="3" max="3" width="13.77734375" style="2" customWidth="1"/>
    <col min="4" max="5" width="13.77734375" style="3" customWidth="1"/>
    <col min="6" max="6" width="13.77734375" style="2" customWidth="1"/>
    <col min="7" max="7" width="32.21875" style="1" customWidth="1"/>
    <col min="8" max="9" width="13.77734375" style="1" customWidth="1"/>
    <col min="10" max="10" width="16.109375" style="1" customWidth="1"/>
    <col min="11" max="16384" width="8.88671875" style="1"/>
  </cols>
  <sheetData>
    <row r="1" spans="1:11" ht="28.8" customHeight="1" thickTop="1" thickBot="1" x14ac:dyDescent="0.35">
      <c r="A1" s="119" t="s">
        <v>62</v>
      </c>
      <c r="B1" s="120"/>
      <c r="C1" s="120"/>
      <c r="D1" s="120"/>
      <c r="E1" s="120"/>
      <c r="F1" s="120"/>
      <c r="G1" s="120"/>
      <c r="H1" s="120"/>
      <c r="I1" s="120"/>
    </row>
    <row r="2" spans="1:11" ht="15.6" customHeight="1" thickTop="1" x14ac:dyDescent="0.3">
      <c r="A2" s="62"/>
      <c r="B2" s="63" t="s">
        <v>59</v>
      </c>
      <c r="C2" s="63" t="s">
        <v>12</v>
      </c>
      <c r="D2" s="64" t="s">
        <v>13</v>
      </c>
      <c r="E2" s="64" t="s">
        <v>16</v>
      </c>
      <c r="F2" s="65"/>
      <c r="G2" s="66"/>
      <c r="H2" s="66"/>
      <c r="I2" s="91" t="s">
        <v>26</v>
      </c>
    </row>
    <row r="3" spans="1:11" ht="15.6" customHeight="1" x14ac:dyDescent="0.3">
      <c r="A3" s="82" t="s">
        <v>43</v>
      </c>
      <c r="B3" s="90" t="s">
        <v>1</v>
      </c>
      <c r="C3" s="67">
        <f>SUMIFS($D$8:$D$21,$C$8:$C$21,"=Příjem",$B$8:$B$21,"=Hotovost")</f>
        <v>0</v>
      </c>
      <c r="D3" s="67">
        <f>SUMIFS($D$8:$D$21,$C$8:$C$21,"=Příjem",$B$8:$B$21,"=Banka")</f>
        <v>0</v>
      </c>
      <c r="E3" s="67">
        <f>C3+D3</f>
        <v>0</v>
      </c>
      <c r="F3" s="68"/>
      <c r="G3" s="70" t="s">
        <v>19</v>
      </c>
      <c r="H3" s="67">
        <f>J9+C3-C4+C6</f>
        <v>0</v>
      </c>
      <c r="I3" s="68"/>
    </row>
    <row r="4" spans="1:11" ht="15.6" customHeight="1" x14ac:dyDescent="0.3">
      <c r="A4" s="96">
        <v>2024</v>
      </c>
      <c r="B4" s="90" t="s">
        <v>2</v>
      </c>
      <c r="C4" s="67">
        <f>SUMIFS($E$8:$E$21,$C$8:$C$21,"=Výdaj",$B$8:$B$21,"=Hotovost")</f>
        <v>0</v>
      </c>
      <c r="D4" s="67">
        <f>SUMIFS($E$8:$E$21,$C$8:$C$21,"=Výdaj",$B$8:$B$21,"=Banka")</f>
        <v>0</v>
      </c>
      <c r="E4" s="67">
        <f>C4+D4</f>
        <v>0</v>
      </c>
      <c r="F4" s="68"/>
      <c r="G4" s="70" t="s">
        <v>20</v>
      </c>
      <c r="H4" s="67">
        <f>J12+D3-D4+D6</f>
        <v>0</v>
      </c>
      <c r="I4" s="68"/>
    </row>
    <row r="5" spans="1:11" ht="15.6" customHeight="1" x14ac:dyDescent="0.3">
      <c r="A5" s="95">
        <f>DATE(A4,1,1)</f>
        <v>45292</v>
      </c>
      <c r="B5" s="90" t="s">
        <v>15</v>
      </c>
      <c r="C5" s="67"/>
      <c r="D5" s="67"/>
      <c r="E5" s="69">
        <f>E3-E4</f>
        <v>0</v>
      </c>
      <c r="F5" s="65"/>
      <c r="G5" s="66"/>
      <c r="H5" s="66"/>
      <c r="I5" s="66"/>
    </row>
    <row r="6" spans="1:11" ht="15.6" customHeight="1" x14ac:dyDescent="0.3">
      <c r="A6" s="71">
        <f>IF(INT(A4/4)-(A4/4)=0,A5+365,A5+364)</f>
        <v>45657</v>
      </c>
      <c r="B6" s="71" t="s">
        <v>14</v>
      </c>
      <c r="C6" s="71">
        <f>SUMIFS($D$8:$D$21,$C$8:$C$21,"=Jiné",$B$8:$B$21,"=Hotovost")-SUMIFS($E$8:$E$21,$C$8:$C$21,"=Jiné",$B$8:$B$21,"=Hotovost")</f>
        <v>0</v>
      </c>
      <c r="D6" s="71">
        <f>SUMIFS($D$8:$D$21,$C$8:$C$21,"=Jiné",$B$8:$B$21,"=Banka")-SUMIFS($E$8:$E$21,$C$8:$C$21,"=Jiné",$B$8:$B$21,"=Banka")</f>
        <v>0</v>
      </c>
      <c r="E6" s="71">
        <f>C6+D6</f>
        <v>0</v>
      </c>
      <c r="F6" s="71" t="s">
        <v>21</v>
      </c>
      <c r="G6" s="71">
        <f>E6</f>
        <v>0</v>
      </c>
      <c r="J6" s="1" t="s">
        <v>6</v>
      </c>
    </row>
    <row r="7" spans="1:11" s="2" customFormat="1" ht="15.6" customHeight="1" x14ac:dyDescent="0.3">
      <c r="A7" s="15" t="s">
        <v>3</v>
      </c>
      <c r="B7" s="16" t="s">
        <v>40</v>
      </c>
      <c r="C7" s="15" t="s">
        <v>39</v>
      </c>
      <c r="D7" s="9" t="s">
        <v>0</v>
      </c>
      <c r="E7" s="9" t="s">
        <v>4</v>
      </c>
      <c r="F7" s="9" t="s">
        <v>18</v>
      </c>
      <c r="G7" s="10" t="s">
        <v>5</v>
      </c>
      <c r="H7" s="10" t="s">
        <v>8</v>
      </c>
      <c r="I7" s="10" t="s">
        <v>7</v>
      </c>
    </row>
    <row r="8" spans="1:11" ht="15.6" customHeight="1" x14ac:dyDescent="0.3">
      <c r="A8" s="11"/>
      <c r="B8" s="12"/>
      <c r="C8" s="13"/>
      <c r="D8" s="14"/>
      <c r="E8" s="14"/>
      <c r="F8" s="13"/>
      <c r="G8" s="17"/>
      <c r="H8" s="6">
        <f>IF(B8="hotovost",J9+D8-E8,J9)</f>
        <v>0</v>
      </c>
      <c r="I8" s="7">
        <f>IF(B8="banka",J12+D8-E8,J12)</f>
        <v>0</v>
      </c>
      <c r="J8" s="5" t="s">
        <v>9</v>
      </c>
      <c r="K8" s="2"/>
    </row>
    <row r="9" spans="1:11" ht="15.6" customHeight="1" x14ac:dyDescent="0.3">
      <c r="A9" s="11"/>
      <c r="B9" s="12"/>
      <c r="C9" s="13"/>
      <c r="D9" s="14"/>
      <c r="E9" s="14"/>
      <c r="F9" s="13"/>
      <c r="G9" s="17"/>
      <c r="H9" s="18">
        <f t="shared" ref="H9:H21" si="0">IF(D9+E9=0,0,IF(B9="hotovost",H8+D9-E9,H8))</f>
        <v>0</v>
      </c>
      <c r="I9" s="19">
        <f t="shared" ref="I9:I21" si="1">IF(D9+E9=0,0,IF(B9="banka",I8+D9-E9,I8))</f>
        <v>0</v>
      </c>
      <c r="J9" s="4"/>
    </row>
    <row r="10" spans="1:11" ht="15.6" customHeight="1" x14ac:dyDescent="0.3">
      <c r="A10" s="11"/>
      <c r="B10" s="12"/>
      <c r="C10" s="13"/>
      <c r="D10" s="14"/>
      <c r="E10" s="14"/>
      <c r="F10" s="13"/>
      <c r="G10" s="17"/>
      <c r="H10" s="18">
        <f t="shared" si="0"/>
        <v>0</v>
      </c>
      <c r="I10" s="19">
        <f t="shared" si="1"/>
        <v>0</v>
      </c>
    </row>
    <row r="11" spans="1:11" ht="15.6" customHeight="1" x14ac:dyDescent="0.3">
      <c r="A11" s="11"/>
      <c r="B11" s="12"/>
      <c r="C11" s="13"/>
      <c r="D11" s="14"/>
      <c r="E11" s="14"/>
      <c r="F11" s="13"/>
      <c r="G11" s="17"/>
      <c r="H11" s="18">
        <f t="shared" si="0"/>
        <v>0</v>
      </c>
      <c r="I11" s="19">
        <f t="shared" si="1"/>
        <v>0</v>
      </c>
      <c r="J11" s="5" t="s">
        <v>10</v>
      </c>
    </row>
    <row r="12" spans="1:11" ht="15.6" customHeight="1" x14ac:dyDescent="0.3">
      <c r="A12" s="11"/>
      <c r="B12" s="12"/>
      <c r="C12" s="13"/>
      <c r="D12" s="14"/>
      <c r="E12" s="14"/>
      <c r="F12" s="13"/>
      <c r="G12" s="17"/>
      <c r="H12" s="18">
        <f t="shared" si="0"/>
        <v>0</v>
      </c>
      <c r="I12" s="19">
        <f t="shared" si="1"/>
        <v>0</v>
      </c>
      <c r="J12" s="4"/>
    </row>
    <row r="13" spans="1:11" ht="15.6" customHeight="1" x14ac:dyDescent="0.3">
      <c r="A13" s="11"/>
      <c r="B13" s="12"/>
      <c r="C13" s="13"/>
      <c r="D13" s="14"/>
      <c r="E13" s="14"/>
      <c r="F13" s="13"/>
      <c r="G13" s="17"/>
      <c r="H13" s="18">
        <f t="shared" si="0"/>
        <v>0</v>
      </c>
      <c r="I13" s="19">
        <f t="shared" si="1"/>
        <v>0</v>
      </c>
    </row>
    <row r="14" spans="1:11" ht="15.6" customHeight="1" x14ac:dyDescent="0.3">
      <c r="A14" s="11"/>
      <c r="B14" s="12"/>
      <c r="C14" s="13"/>
      <c r="D14" s="14"/>
      <c r="E14" s="14"/>
      <c r="F14" s="13"/>
      <c r="G14" s="17"/>
      <c r="H14" s="18">
        <f t="shared" si="0"/>
        <v>0</v>
      </c>
      <c r="I14" s="19">
        <f t="shared" si="1"/>
        <v>0</v>
      </c>
    </row>
    <row r="15" spans="1:11" ht="15.6" customHeight="1" x14ac:dyDescent="0.3">
      <c r="A15" s="11"/>
      <c r="B15" s="12"/>
      <c r="C15" s="13"/>
      <c r="D15" s="14"/>
      <c r="E15" s="14"/>
      <c r="F15" s="13"/>
      <c r="G15" s="17"/>
      <c r="H15" s="18">
        <f t="shared" si="0"/>
        <v>0</v>
      </c>
      <c r="I15" s="19">
        <f t="shared" si="1"/>
        <v>0</v>
      </c>
    </row>
    <row r="16" spans="1:11" ht="15.6" customHeight="1" x14ac:dyDescent="0.3">
      <c r="A16" s="11"/>
      <c r="B16" s="12"/>
      <c r="C16" s="13"/>
      <c r="D16" s="14"/>
      <c r="E16" s="14"/>
      <c r="F16" s="13"/>
      <c r="G16" s="17"/>
      <c r="H16" s="18">
        <f t="shared" si="0"/>
        <v>0</v>
      </c>
      <c r="I16" s="19">
        <f t="shared" si="1"/>
        <v>0</v>
      </c>
    </row>
    <row r="17" spans="1:10" ht="15.6" customHeight="1" x14ac:dyDescent="0.3">
      <c r="A17" s="11"/>
      <c r="B17" s="12"/>
      <c r="C17" s="13"/>
      <c r="D17" s="14"/>
      <c r="E17" s="14"/>
      <c r="F17" s="13"/>
      <c r="G17" s="17"/>
      <c r="H17" s="18">
        <f t="shared" si="0"/>
        <v>0</v>
      </c>
      <c r="I17" s="19">
        <f t="shared" si="1"/>
        <v>0</v>
      </c>
    </row>
    <row r="18" spans="1:10" ht="15.6" customHeight="1" x14ac:dyDescent="0.3">
      <c r="A18" s="11"/>
      <c r="B18" s="12"/>
      <c r="C18" s="13"/>
      <c r="D18" s="14"/>
      <c r="E18" s="14"/>
      <c r="F18" s="13"/>
      <c r="G18" s="17"/>
      <c r="H18" s="18">
        <f t="shared" si="0"/>
        <v>0</v>
      </c>
      <c r="I18" s="19">
        <f t="shared" si="1"/>
        <v>0</v>
      </c>
    </row>
    <row r="19" spans="1:10" ht="15.6" customHeight="1" x14ac:dyDescent="0.3">
      <c r="A19" s="11"/>
      <c r="B19" s="12"/>
      <c r="C19" s="13"/>
      <c r="D19" s="14"/>
      <c r="E19" s="14"/>
      <c r="F19" s="13"/>
      <c r="G19" s="17"/>
      <c r="H19" s="18">
        <f t="shared" si="0"/>
        <v>0</v>
      </c>
      <c r="I19" s="19">
        <f t="shared" si="1"/>
        <v>0</v>
      </c>
      <c r="J19" s="1" t="s">
        <v>6</v>
      </c>
    </row>
    <row r="20" spans="1:10" ht="15.6" customHeight="1" x14ac:dyDescent="0.3">
      <c r="A20" s="11"/>
      <c r="B20" s="12"/>
      <c r="C20" s="13"/>
      <c r="D20" s="14"/>
      <c r="E20" s="14"/>
      <c r="F20" s="13"/>
      <c r="G20" s="17"/>
      <c r="H20" s="18">
        <f t="shared" si="0"/>
        <v>0</v>
      </c>
      <c r="I20" s="19">
        <f t="shared" si="1"/>
        <v>0</v>
      </c>
    </row>
    <row r="21" spans="1:10" ht="15.6" customHeight="1" x14ac:dyDescent="0.3">
      <c r="A21" s="11"/>
      <c r="B21" s="12"/>
      <c r="C21" s="13"/>
      <c r="D21" s="14"/>
      <c r="E21" s="14"/>
      <c r="F21" s="13"/>
      <c r="G21" s="17"/>
      <c r="H21" s="18">
        <f t="shared" si="0"/>
        <v>0</v>
      </c>
      <c r="I21" s="19">
        <f t="shared" si="1"/>
        <v>0</v>
      </c>
    </row>
    <row r="22" spans="1:10" ht="15.6" customHeight="1" x14ac:dyDescent="0.3">
      <c r="A22" s="8" t="s">
        <v>6</v>
      </c>
    </row>
  </sheetData>
  <sheetProtection algorithmName="SHA-512" hashValue="uPRAQGjKaeRNhhs2ZtKda8JFizfD1x77GlhUYCuqYegVLjaza1OEF3cMglxI/bpytLAcBTEmfHS3Fs8xHUQEbw==" saltValue="3uOTUJFc/e1EKCG/GrYHyw==" spinCount="100000" sheet="1" formatCells="0" formatColumns="0" formatRows="0" sort="0" autoFilter="0"/>
  <mergeCells count="1">
    <mergeCell ref="A1:I1"/>
  </mergeCells>
  <phoneticPr fontId="13" type="noConversion"/>
  <conditionalFormatting sqref="B8:B21">
    <cfRule type="containsText" dxfId="15" priority="8" operator="containsText" text="hotovost">
      <formula>NOT(ISERROR(SEARCH("hotovost",B8)))</formula>
    </cfRule>
  </conditionalFormatting>
  <conditionalFormatting sqref="B2:C2 C7:C1048576">
    <cfRule type="containsText" dxfId="14" priority="34" operator="containsText" text="výdaj">
      <formula>NOT(ISERROR(SEARCH("výdaj",B2)))</formula>
    </cfRule>
    <cfRule type="containsText" dxfId="13" priority="35" operator="containsText" text="příjem">
      <formula>NOT(ISERROR(SEARCH("příjem",B2)))</formula>
    </cfRule>
  </conditionalFormatting>
  <conditionalFormatting sqref="C8:C21">
    <cfRule type="containsText" dxfId="12" priority="6" operator="containsText" text="jiné">
      <formula>NOT(ISERROR(SEARCH("jiné",C8)))</formula>
    </cfRule>
  </conditionalFormatting>
  <conditionalFormatting sqref="D8:D21">
    <cfRule type="expression" dxfId="11" priority="3">
      <formula>AND(C8="Výdaj",D8&lt;&gt;0)</formula>
    </cfRule>
    <cfRule type="expression" dxfId="10" priority="7">
      <formula>C8="jiné"</formula>
    </cfRule>
    <cfRule type="expression" dxfId="9" priority="12">
      <formula>OR(C8="výdaj",AND(C8="Jiné",E8&gt;0))</formula>
    </cfRule>
  </conditionalFormatting>
  <conditionalFormatting sqref="E8:E21">
    <cfRule type="expression" dxfId="8" priority="4">
      <formula>AND(C8="Příjem",E8&lt;&gt;0)</formula>
    </cfRule>
    <cfRule type="expression" dxfId="7" priority="5">
      <formula>C8="jiné"</formula>
    </cfRule>
    <cfRule type="expression" dxfId="6" priority="10">
      <formula>OR(C8="Příjem",AND(C8="Jiné",D8&gt;0))</formula>
    </cfRule>
  </conditionalFormatting>
  <conditionalFormatting sqref="F8:F21">
    <cfRule type="expression" dxfId="5" priority="36">
      <formula>OR(D8="příjem",D8="jiné")</formula>
    </cfRule>
  </conditionalFormatting>
  <dataValidations count="5">
    <dataValidation type="list" allowBlank="1" showInputMessage="1" showErrorMessage="1" error="Zvolte Banka nebo Hotovost" sqref="B8:B21" xr:uid="{F13FC135-AD62-4E3F-AA41-78A85B039379}">
      <formula1>"Hotovost,Banka"</formula1>
    </dataValidation>
    <dataValidation type="list" allowBlank="1" showInputMessage="1" showErrorMessage="1" error="Zvolte Příjem, Výdaj nebo Jiné" promptTitle="příjem / výdaj" sqref="C8:C21" xr:uid="{B5E727FF-786D-4A83-AF18-F5B58DE370AC}">
      <formula1>"Příjem,Výdaj,Jiné"</formula1>
    </dataValidation>
    <dataValidation allowBlank="1" showInputMessage="1" showErrorMessage="1" error="Zvolte položku ze seznamu kategorie výdajů._x000a_Seznam lze doplnit v listu Kategorie." sqref="F8:F21" xr:uid="{02B2B227-264A-46D0-8E84-FB496C41DE29}"/>
    <dataValidation type="decimal" operator="greaterThan" allowBlank="1" showInputMessage="1" showErrorMessage="1" error="Částka musí bý větší než 0." sqref="D8:E21" xr:uid="{DD09BB0A-B129-49A8-9016-F0C2E70046C1}">
      <formula1>-0.01</formula1>
    </dataValidation>
    <dataValidation type="date" allowBlank="1" showInputMessage="1" showErrorMessage="1" error="Zedejte datum v lednu 2024" sqref="A8:A21" xr:uid="{7550E8BA-F9D9-4BF9-9494-399D5153F640}">
      <formula1>45292</formula1>
      <formula2>45322</formula2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21AE2-B1A2-4A2D-8E84-E52FE7A95A8E}">
  <sheetPr>
    <tabColor rgb="FFCFE2F3"/>
  </sheetPr>
  <dimension ref="A1:Q9"/>
  <sheetViews>
    <sheetView showGridLines="0" workbookViewId="0">
      <selection sqref="A1:P1"/>
    </sheetView>
  </sheetViews>
  <sheetFormatPr defaultRowHeight="18" customHeight="1" x14ac:dyDescent="0.3"/>
  <cols>
    <col min="1" max="1" width="3.6640625" style="31" customWidth="1"/>
    <col min="2" max="2" width="19" style="31" customWidth="1"/>
    <col min="3" max="14" width="11.33203125" style="31" customWidth="1"/>
    <col min="15" max="15" width="11.77734375" style="31" customWidth="1"/>
    <col min="16" max="16" width="11.33203125" style="31" customWidth="1"/>
    <col min="17" max="17" width="7.88671875" style="31" customWidth="1"/>
    <col min="18" max="16384" width="8.88671875" style="31"/>
  </cols>
  <sheetData>
    <row r="1" spans="1:17" ht="31.8" customHeight="1" thickTop="1" thickBot="1" x14ac:dyDescent="0.35">
      <c r="A1" s="119" t="s">
        <v>62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</row>
    <row r="2" spans="1:17" ht="15.6" customHeight="1" thickTop="1" x14ac:dyDescent="0.3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92" t="s">
        <v>26</v>
      </c>
      <c r="Q2" s="72"/>
    </row>
    <row r="3" spans="1:17" ht="15.6" customHeight="1" x14ac:dyDescent="0.3">
      <c r="A3" s="73"/>
      <c r="B3" s="81" t="s">
        <v>54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</row>
    <row r="4" spans="1:17" ht="15.6" customHeight="1" x14ac:dyDescent="0.3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</row>
    <row r="5" spans="1:17" ht="15.6" customHeight="1" x14ac:dyDescent="0.3">
      <c r="C5" s="74">
        <f>'Měsíční přehledy'!B7</f>
        <v>1</v>
      </c>
      <c r="D5" s="74">
        <f>IF(C5+1&gt;12,1,C5+1)</f>
        <v>2</v>
      </c>
      <c r="E5" s="74">
        <f t="shared" ref="E5:N5" si="0">IF(D5+1&gt;12,1,D5+1)</f>
        <v>3</v>
      </c>
      <c r="F5" s="74">
        <f t="shared" si="0"/>
        <v>4</v>
      </c>
      <c r="G5" s="74">
        <f t="shared" si="0"/>
        <v>5</v>
      </c>
      <c r="H5" s="74">
        <f t="shared" si="0"/>
        <v>6</v>
      </c>
      <c r="I5" s="74">
        <f t="shared" si="0"/>
        <v>7</v>
      </c>
      <c r="J5" s="74">
        <f t="shared" si="0"/>
        <v>8</v>
      </c>
      <c r="K5" s="74">
        <f t="shared" si="0"/>
        <v>9</v>
      </c>
      <c r="L5" s="74">
        <f t="shared" si="0"/>
        <v>10</v>
      </c>
      <c r="M5" s="74">
        <f t="shared" si="0"/>
        <v>11</v>
      </c>
      <c r="N5" s="74">
        <f t="shared" si="0"/>
        <v>12</v>
      </c>
      <c r="O5" s="71" t="s">
        <v>26</v>
      </c>
    </row>
    <row r="6" spans="1:17" ht="18" customHeight="1" x14ac:dyDescent="0.3">
      <c r="B6" s="75"/>
      <c r="C6" s="76" t="str" cm="1">
        <f t="array" ref="C6">_xlfn.IFS(C5=1,"Leden",C5=2,"Únor",C5=3,"Březen",C5=4,"Duben",C5=5,"Květen",C5=6,"Červen",C5=7,"Červenec",C5=8,"Srpen",C5=9,"Září",C5=10,"Říjen",C5=11,"Listopad",C5=12,"Prosinec")</f>
        <v>Leden</v>
      </c>
      <c r="D6" s="76" t="str" cm="1">
        <f t="array" ref="D6">_xlfn.IFS(D5=1,"Leden",D5=2,"Únor",D5=3,"Březen",D5=4,"Duben",D5=5,"Květen",D5=6,"Červen",D5=7,"Červenec",D5=8,"Srpen",D5=9,"Září",D5=10,"Říjen",D5=11,"Listopad",D5=12,"Prosinec")</f>
        <v>Únor</v>
      </c>
      <c r="E6" s="76" t="str" cm="1">
        <f t="array" ref="E6">_xlfn.IFS(E5=1,"Leden",E5=2,"Únor",E5=3,"Březen",E5=4,"Duben",E5=5,"Květen",E5=6,"Červen",E5=7,"Červenec",E5=8,"Srpen",E5=9,"Září",E5=10,"Říjen",E5=11,"Listopad",E5=12,"Prosinec")</f>
        <v>Březen</v>
      </c>
      <c r="F6" s="76" t="str" cm="1">
        <f t="array" ref="F6">_xlfn.IFS(F5=1,"Leden",F5=2,"Únor",F5=3,"Březen",F5=4,"Duben",F5=5,"Květen",F5=6,"Červen",F5=7,"Červenec",F5=8,"Srpen",F5=9,"Září",F5=10,"Říjen",F5=11,"Listopad",F5=12,"Prosinec")</f>
        <v>Duben</v>
      </c>
      <c r="G6" s="76" t="str" cm="1">
        <f t="array" ref="G6">_xlfn.IFS(G5=1,"Leden",G5=2,"Únor",G5=3,"Březen",G5=4,"Duben",G5=5,"Květen",G5=6,"Červen",G5=7,"Červenec",G5=8,"Srpen",G5=9,"Září",G5=10,"Říjen",G5=11,"Listopad",G5=12,"Prosinec")</f>
        <v>Květen</v>
      </c>
      <c r="H6" s="76" t="str" cm="1">
        <f t="array" ref="H6">_xlfn.IFS(H5=1,"Leden",H5=2,"Únor",H5=3,"Březen",H5=4,"Duben",H5=5,"Květen",H5=6,"Červen",H5=7,"Červenec",H5=8,"Srpen",H5=9,"Září",H5=10,"Říjen",H5=11,"Listopad",H5=12,"Prosinec")</f>
        <v>Červen</v>
      </c>
      <c r="I6" s="76" t="str" cm="1">
        <f t="array" ref="I6">_xlfn.IFS(I5=1,"Leden",I5=2,"Únor",I5=3,"Březen",I5=4,"Duben",I5=5,"Květen",I5=6,"Červen",I5=7,"Červenec",I5=8,"Srpen",I5=9,"Září",I5=10,"Říjen",I5=11,"Listopad",I5=12,"Prosinec")</f>
        <v>Červenec</v>
      </c>
      <c r="J6" s="76" t="str" cm="1">
        <f t="array" ref="J6">_xlfn.IFS(J5=1,"Leden",J5=2,"Únor",J5=3,"Březen",J5=4,"Duben",J5=5,"Květen",J5=6,"Červen",J5=7,"Červenec",J5=8,"Srpen",J5=9,"Září",J5=10,"Říjen",J5=11,"Listopad",J5=12,"Prosinec")</f>
        <v>Srpen</v>
      </c>
      <c r="K6" s="76" t="str" cm="1">
        <f t="array" ref="K6">_xlfn.IFS(K5=1,"Leden",K5=2,"Únor",K5=3,"Březen",K5=4,"Duben",K5=5,"Květen",K5=6,"Červen",K5=7,"Červenec",K5=8,"Srpen",K5=9,"Září",K5=10,"Říjen",K5=11,"Listopad",K5=12,"Prosinec")</f>
        <v>Září</v>
      </c>
      <c r="L6" s="76" t="str" cm="1">
        <f t="array" ref="L6">_xlfn.IFS(L5=1,"Leden",L5=2,"Únor",L5=3,"Březen",L5=4,"Duben",L5=5,"Květen",L5=6,"Červen",L5=7,"Červenec",L5=8,"Srpen",L5=9,"Září",L5=10,"Říjen",L5=11,"Listopad",L5=12,"Prosinec")</f>
        <v>Říjen</v>
      </c>
      <c r="M6" s="76" t="str" cm="1">
        <f t="array" ref="M6">_xlfn.IFS(M5=1,"Leden",M5=2,"Únor",M5=3,"Březen",M5=4,"Duben",M5=5,"Květen",M5=6,"Červen",M5=7,"Červenec",M5=8,"Srpen",M5=9,"Září",M5=10,"Říjen",M5=11,"Listopad",M5=12,"Prosinec")</f>
        <v>Listopad</v>
      </c>
      <c r="N6" s="76" t="str" cm="1">
        <f t="array" ref="N6">_xlfn.IFS(N5=1,"Leden",N5=2,"Únor",N5=3,"Březen",N5=4,"Duben",N5=5,"Květen",N5=6,"Červen",N5=7,"Červenec",N5=8,"Srpen",N5=9,"Září",N5=10,"Říjen",N5=11,"Listopad",N5=12,"Prosinec")</f>
        <v>Prosinec</v>
      </c>
      <c r="O6" s="77" t="s">
        <v>16</v>
      </c>
      <c r="P6" s="76" t="s">
        <v>17</v>
      </c>
    </row>
    <row r="7" spans="1:17" ht="18" customHeight="1" x14ac:dyDescent="0.3">
      <c r="B7" s="79" t="s">
        <v>1</v>
      </c>
      <c r="C7" s="32">
        <f>'Měsíční přehledy'!$F10</f>
        <v>0</v>
      </c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80">
        <f>SUM(C7:N7)</f>
        <v>0</v>
      </c>
      <c r="P7" s="32">
        <f>IF(COUNTA(C7:N7)=0,0,O7/COUNTA(C7:N7))</f>
        <v>0</v>
      </c>
    </row>
    <row r="8" spans="1:17" ht="18" customHeight="1" x14ac:dyDescent="0.3">
      <c r="B8" s="79" t="s">
        <v>2</v>
      </c>
      <c r="C8" s="32">
        <f>'Měsíční přehledy'!$F11</f>
        <v>0</v>
      </c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80">
        <f t="shared" ref="O8" si="1">SUM(C8:N8)</f>
        <v>0</v>
      </c>
      <c r="P8" s="32">
        <f>IF(COUNTA(C8:N8)=0,0,O8/COUNTA(C8:N8))</f>
        <v>0</v>
      </c>
    </row>
    <row r="9" spans="1:17" ht="18" customHeight="1" x14ac:dyDescent="0.3">
      <c r="B9" s="75" t="s">
        <v>15</v>
      </c>
      <c r="C9" s="78">
        <f>C7-C8</f>
        <v>0</v>
      </c>
      <c r="D9" s="78">
        <f t="shared" ref="D9:F9" si="2">D7-D8</f>
        <v>0</v>
      </c>
      <c r="E9" s="78">
        <f t="shared" si="2"/>
        <v>0</v>
      </c>
      <c r="F9" s="78">
        <f t="shared" si="2"/>
        <v>0</v>
      </c>
      <c r="G9" s="78">
        <f t="shared" ref="G9" si="3">G7-G8</f>
        <v>0</v>
      </c>
      <c r="H9" s="78">
        <f t="shared" ref="H9" si="4">H7-H8</f>
        <v>0</v>
      </c>
      <c r="I9" s="78">
        <f t="shared" ref="I9" si="5">I7-I8</f>
        <v>0</v>
      </c>
      <c r="J9" s="78">
        <f t="shared" ref="J9" si="6">J7-J8</f>
        <v>0</v>
      </c>
      <c r="K9" s="78">
        <f t="shared" ref="K9" si="7">K7-K8</f>
        <v>0</v>
      </c>
      <c r="L9" s="78">
        <f t="shared" ref="L9" si="8">L7-L8</f>
        <v>0</v>
      </c>
      <c r="M9" s="78">
        <f t="shared" ref="M9" si="9">M7-M8</f>
        <v>0</v>
      </c>
      <c r="N9" s="78">
        <f t="shared" ref="N9" si="10">N7-N8</f>
        <v>0</v>
      </c>
      <c r="O9" s="78">
        <f t="shared" ref="O9:P9" si="11">O7-O8</f>
        <v>0</v>
      </c>
      <c r="P9" s="78">
        <f t="shared" si="11"/>
        <v>0</v>
      </c>
    </row>
  </sheetData>
  <sheetProtection algorithmName="SHA-512" hashValue="JFIltyP6wWaobpiWe3C7a8BFQUVoIvBdNvKrAiGJSSi2fmS4Hrc7P4wmdup+DojZI/MVLna1CJO79+iFNp9bLA==" saltValue="LrHNojHYKm6hsIqKN5UePQ==" spinCount="100000" sheet="1" objects="1" scenarios="1"/>
  <mergeCells count="1">
    <mergeCell ref="A1:P1"/>
  </mergeCell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266AE-19AC-467D-B124-8AE5EE5EA579}">
  <sheetPr>
    <tabColor rgb="FFCFE2F3"/>
    <pageSetUpPr fitToPage="1"/>
  </sheetPr>
  <dimension ref="A1:Q17"/>
  <sheetViews>
    <sheetView showGridLines="0" workbookViewId="0">
      <pane ySplit="4" topLeftCell="A5" activePane="bottomLeft" state="frozen"/>
      <selection pane="bottomLeft" activeCell="G15" sqref="G15"/>
    </sheetView>
  </sheetViews>
  <sheetFormatPr defaultRowHeight="18" customHeight="1" x14ac:dyDescent="0.3"/>
  <cols>
    <col min="1" max="1" width="3.6640625" style="31" customWidth="1"/>
    <col min="2" max="2" width="4" style="31" customWidth="1"/>
    <col min="3" max="3" width="18.88671875" style="55" customWidth="1"/>
    <col min="4" max="5" width="12.6640625" style="31" customWidth="1"/>
    <col min="6" max="6" width="12.6640625" style="57" customWidth="1"/>
    <col min="7" max="7" width="6.21875" style="31" customWidth="1"/>
    <col min="8" max="8" width="18.88671875" style="31" customWidth="1"/>
    <col min="9" max="11" width="12.6640625" style="31" customWidth="1"/>
    <col min="12" max="12" width="6" style="31" customWidth="1"/>
    <col min="13" max="13" width="14.5546875" style="31" customWidth="1"/>
    <col min="14" max="16" width="12.6640625" style="31" customWidth="1"/>
    <col min="17" max="17" width="3.6640625" style="31" customWidth="1"/>
    <col min="18" max="18" width="13.21875" style="31" customWidth="1"/>
    <col min="19" max="19" width="14.6640625" style="31" customWidth="1"/>
    <col min="20" max="16384" width="8.88671875" style="31"/>
  </cols>
  <sheetData>
    <row r="1" spans="1:17" ht="34.200000000000003" customHeight="1" thickTop="1" thickBot="1" x14ac:dyDescent="0.35">
      <c r="A1" s="119" t="s">
        <v>62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</row>
    <row r="2" spans="1:17" ht="15.6" customHeight="1" thickTop="1" x14ac:dyDescent="0.3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92" t="s">
        <v>26</v>
      </c>
    </row>
    <row r="3" spans="1:17" ht="15.6" customHeight="1" x14ac:dyDescent="0.3">
      <c r="A3" s="73"/>
      <c r="B3" s="81" t="s">
        <v>38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</row>
    <row r="4" spans="1:17" ht="15.6" customHeight="1" x14ac:dyDescent="0.3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</row>
    <row r="5" spans="1:17" ht="18" customHeight="1" x14ac:dyDescent="0.3">
      <c r="C5" s="71" t="s">
        <v>26</v>
      </c>
    </row>
    <row r="7" spans="1:17" ht="18" customHeight="1" x14ac:dyDescent="0.3">
      <c r="B7" s="33">
        <v>1</v>
      </c>
      <c r="C7" s="34" t="str" cm="1">
        <f t="array" ref="C7">_xlfn.IFS(B7=1,"Leden",B7=2,"Únor",B7=3,"Březen",B7=4,"Duben",B7=5,"Květen",B7=6,"Červen",B7=7,"Červenec",B7=8,"Srpen",B7=9,"Září",B7=10,"Říjen",B7=11,"Listopad",B7=12,"Prosinec")</f>
        <v>Leden</v>
      </c>
      <c r="D7" s="35"/>
      <c r="E7" s="35"/>
      <c r="F7" s="36"/>
      <c r="G7" s="35"/>
      <c r="H7" s="35"/>
      <c r="I7" s="35"/>
      <c r="J7" s="35"/>
      <c r="K7" s="35"/>
      <c r="L7" s="35"/>
      <c r="M7" s="35"/>
      <c r="N7" s="35"/>
      <c r="O7" s="35"/>
      <c r="P7" s="35"/>
      <c r="Q7" s="37"/>
    </row>
    <row r="8" spans="1:17" s="38" customFormat="1" ht="18" customHeight="1" x14ac:dyDescent="0.3">
      <c r="B8" s="39"/>
      <c r="C8" s="40"/>
      <c r="D8" s="41"/>
      <c r="E8" s="41"/>
      <c r="F8" s="41"/>
      <c r="G8" s="41"/>
      <c r="H8" s="41"/>
      <c r="I8" s="41"/>
      <c r="J8" s="41"/>
      <c r="K8" s="41"/>
      <c r="L8" s="39"/>
      <c r="M8" s="39"/>
      <c r="N8" s="39"/>
      <c r="O8" s="39"/>
      <c r="P8" s="39"/>
      <c r="Q8" s="39"/>
    </row>
    <row r="9" spans="1:17" ht="18" customHeight="1" x14ac:dyDescent="0.3">
      <c r="B9" s="40"/>
      <c r="C9" s="103" t="s">
        <v>53</v>
      </c>
      <c r="D9" s="104" t="s">
        <v>12</v>
      </c>
      <c r="E9" s="104" t="s">
        <v>13</v>
      </c>
      <c r="F9" s="104" t="s">
        <v>16</v>
      </c>
      <c r="G9" s="42"/>
      <c r="H9" s="45" t="s">
        <v>51</v>
      </c>
      <c r="I9" s="46" t="s">
        <v>12</v>
      </c>
      <c r="J9" s="46" t="s">
        <v>13</v>
      </c>
      <c r="K9" s="46" t="s">
        <v>16</v>
      </c>
      <c r="L9" s="40"/>
      <c r="M9" s="51" t="s">
        <v>23</v>
      </c>
      <c r="N9" s="52" t="s">
        <v>12</v>
      </c>
      <c r="O9" s="52" t="s">
        <v>13</v>
      </c>
      <c r="P9" s="52" t="s">
        <v>16</v>
      </c>
      <c r="Q9" s="40"/>
    </row>
    <row r="10" spans="1:17" ht="18" customHeight="1" x14ac:dyDescent="0.3">
      <c r="B10" s="40"/>
      <c r="C10" s="105" t="s">
        <v>50</v>
      </c>
      <c r="D10" s="43">
        <f>SUMIFS('Pro filtrování'!$E$7:$E$20,'Pro filtrování'!$C$7:$C$20,"=Hotovost",'Pro filtrování'!$A$7:$A$20,$B7)</f>
        <v>0</v>
      </c>
      <c r="E10" s="43">
        <f>SUMIFS('Pro filtrování'!$E$7:$E$20,'Pro filtrování'!$C$7:$C$20,"=Banka",'Pro filtrování'!$A$7:$A$20,$B7)</f>
        <v>0</v>
      </c>
      <c r="F10" s="106">
        <f t="shared" ref="F10:F11" si="0">D10+E10</f>
        <v>0</v>
      </c>
      <c r="G10" s="44"/>
      <c r="H10" s="47" t="s">
        <v>24</v>
      </c>
      <c r="I10" s="48">
        <f>SUMIFS('Pro filtrování'!$E$7:$E$20,'Pro filtrování'!$D$7:$D$20,"Jiné",'Pro filtrování'!$C$7:$C$20,"=hotovost",'Pro filtrování'!$A$7:$A$20,$B7)</f>
        <v>0</v>
      </c>
      <c r="J10" s="43">
        <f>SUMIFS('Pro filtrování'!$E$7:$E$20,'Pro filtrování'!$D$7:$D$20,"Jiné",'Pro filtrování'!$C$7:$C$20,"=Banka",'Pro filtrování'!$A$7:$A$20,$B7)</f>
        <v>0</v>
      </c>
      <c r="K10" s="49">
        <f>I10+J10</f>
        <v>0</v>
      </c>
      <c r="L10" s="40"/>
      <c r="M10" s="53" t="s">
        <v>1</v>
      </c>
      <c r="N10" s="48">
        <f>D10</f>
        <v>0</v>
      </c>
      <c r="O10" s="43">
        <f>E10</f>
        <v>0</v>
      </c>
      <c r="P10" s="49">
        <f>N10+O10</f>
        <v>0</v>
      </c>
      <c r="Q10" s="40"/>
    </row>
    <row r="11" spans="1:17" ht="18" customHeight="1" x14ac:dyDescent="0.3">
      <c r="B11" s="40"/>
      <c r="C11" s="105" t="s">
        <v>2</v>
      </c>
      <c r="D11" s="43">
        <f>SUMIFS('Pro filtrování'!$F$7:$F$20,'Pro filtrování'!$C$7:$C$20,"=hotovost",'Pro filtrování'!$A$7:$A$20,$B7)</f>
        <v>0</v>
      </c>
      <c r="E11" s="43">
        <f>SUMIFS('Pro filtrování'!$F$7:$F$20,'Pro filtrování'!$C$7:$C$20,"=banka",'Pro filtrování'!$A$7:$A$20,$B7)</f>
        <v>0</v>
      </c>
      <c r="F11" s="106">
        <f t="shared" si="0"/>
        <v>0</v>
      </c>
      <c r="G11" s="44"/>
      <c r="H11" s="109" t="s">
        <v>25</v>
      </c>
      <c r="I11" s="110">
        <f>SUMIFS('Pro filtrování'!$F$7:$F$20,'Pro filtrování'!$D$7:$D$20,"Jiné",'Pro filtrování'!$C$7:$C$20,"=Hotovost",'Pro filtrování'!$A$7:$A$20,$B7)</f>
        <v>0</v>
      </c>
      <c r="J11" s="111">
        <f>SUMIFS('Pro filtrování'!$F$7:$F$20,'Pro filtrování'!$D$7:$D$20,"Jiné",'Pro filtrování'!$C$7:$C$20,"=Banka",'Pro filtrování'!$A$7:$A$20,$B7)</f>
        <v>0</v>
      </c>
      <c r="K11" s="112">
        <f>I11+J11</f>
        <v>0</v>
      </c>
      <c r="L11" s="40"/>
      <c r="M11" s="54" t="s">
        <v>2</v>
      </c>
      <c r="N11" s="48">
        <f>-D11</f>
        <v>0</v>
      </c>
      <c r="O11" s="43">
        <f>-E11</f>
        <v>0</v>
      </c>
      <c r="P11" s="49">
        <f t="shared" ref="P11:P12" si="1">N11+O11</f>
        <v>0</v>
      </c>
      <c r="Q11" s="40"/>
    </row>
    <row r="12" spans="1:17" ht="18" customHeight="1" x14ac:dyDescent="0.3">
      <c r="B12" s="40"/>
      <c r="C12" s="107" t="s">
        <v>15</v>
      </c>
      <c r="D12" s="108"/>
      <c r="E12" s="108"/>
      <c r="F12" s="108">
        <f>F10-F11</f>
        <v>0</v>
      </c>
      <c r="G12" s="44"/>
      <c r="H12" s="113" t="s">
        <v>52</v>
      </c>
      <c r="I12" s="114">
        <f>I10-I11</f>
        <v>0</v>
      </c>
      <c r="J12" s="114">
        <f>J10-J11</f>
        <v>0</v>
      </c>
      <c r="K12" s="114">
        <f>I12+J12</f>
        <v>0</v>
      </c>
      <c r="L12" s="40"/>
      <c r="M12" s="115" t="s">
        <v>14</v>
      </c>
      <c r="N12" s="110">
        <f>I12</f>
        <v>0</v>
      </c>
      <c r="O12" s="110">
        <f>J12</f>
        <v>0</v>
      </c>
      <c r="P12" s="112">
        <f t="shared" si="1"/>
        <v>0</v>
      </c>
      <c r="Q12" s="40"/>
    </row>
    <row r="13" spans="1:17" ht="18" customHeight="1" x14ac:dyDescent="0.3">
      <c r="C13" s="31"/>
      <c r="F13" s="31"/>
      <c r="G13" s="44"/>
      <c r="H13" s="41"/>
      <c r="I13" s="41"/>
      <c r="J13" s="41"/>
      <c r="K13" s="41"/>
      <c r="L13" s="40"/>
      <c r="M13" s="116" t="s">
        <v>22</v>
      </c>
      <c r="N13" s="117">
        <f>N10+N11+N12</f>
        <v>0</v>
      </c>
      <c r="O13" s="117">
        <f t="shared" ref="O13:P13" si="2">O10+O11+O12</f>
        <v>0</v>
      </c>
      <c r="P13" s="117">
        <f t="shared" si="2"/>
        <v>0</v>
      </c>
      <c r="Q13" s="40"/>
    </row>
    <row r="14" spans="1:17" ht="18" customHeight="1" x14ac:dyDescent="0.3">
      <c r="C14" s="31"/>
      <c r="F14" s="31"/>
      <c r="G14" s="44"/>
      <c r="H14" s="41"/>
      <c r="I14" s="41"/>
      <c r="J14" s="41"/>
      <c r="K14" s="41"/>
      <c r="L14" s="40"/>
      <c r="Q14" s="40"/>
    </row>
    <row r="15" spans="1:17" ht="18" customHeight="1" x14ac:dyDescent="0.3">
      <c r="F15" s="50"/>
      <c r="G15" s="50"/>
      <c r="H15" s="56"/>
      <c r="I15" s="56"/>
      <c r="K15" s="56"/>
      <c r="L15" s="56"/>
      <c r="M15" s="50"/>
      <c r="N15" s="50"/>
      <c r="O15" s="50"/>
      <c r="P15" s="56"/>
      <c r="Q15" s="50"/>
    </row>
    <row r="16" spans="1:17" ht="18" customHeight="1" x14ac:dyDescent="0.3">
      <c r="F16" s="50"/>
      <c r="G16" s="50"/>
      <c r="H16" s="56"/>
      <c r="I16" s="56"/>
      <c r="K16" s="56"/>
      <c r="L16" s="56"/>
      <c r="M16" s="50"/>
      <c r="N16" s="50"/>
      <c r="O16" s="50"/>
      <c r="P16" s="56"/>
      <c r="Q16" s="50"/>
    </row>
    <row r="17" spans="6:16" ht="18" customHeight="1" x14ac:dyDescent="0.3">
      <c r="F17" s="50"/>
      <c r="G17" s="50"/>
      <c r="H17" s="56"/>
      <c r="I17" s="56"/>
      <c r="K17" s="56"/>
      <c r="L17" s="56"/>
      <c r="M17" s="50"/>
      <c r="N17" s="50"/>
      <c r="O17" s="50"/>
      <c r="P17" s="56"/>
    </row>
  </sheetData>
  <sheetProtection algorithmName="SHA-512" hashValue="uDnc4DL/iHgdSi870m2Wrz3uC3sK3lwT5tl+P2LYB+ewIBI+6WAUExav7YmnXxOi42dXL2dnM3kjXej5NiH+UQ==" saltValue="k8lsXh7w0t2uuBX5oOpF3A==" spinCount="100000" sheet="1" objects="1" scenarios="1"/>
  <mergeCells count="1">
    <mergeCell ref="A1:Q1"/>
  </mergeCells>
  <pageMargins left="0.7" right="0.7" top="0.78740157499999996" bottom="0.78740157499999996" header="0.3" footer="0.3"/>
  <pageSetup paperSize="9" scale="6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C92A4-0278-41CF-8967-E47F856C2FC9}">
  <sheetPr>
    <tabColor rgb="FFCFE2F3"/>
    <pageSetUpPr fitToPage="1"/>
  </sheetPr>
  <dimension ref="A1:H20"/>
  <sheetViews>
    <sheetView showGridLines="0" workbookViewId="0">
      <pane ySplit="6" topLeftCell="A7" activePane="bottomLeft" state="frozen"/>
      <selection pane="bottomLeft" activeCell="E14" sqref="E14"/>
    </sheetView>
  </sheetViews>
  <sheetFormatPr defaultRowHeight="15.6" customHeight="1" x14ac:dyDescent="0.25"/>
  <cols>
    <col min="1" max="1" width="8.33203125" style="21" customWidth="1"/>
    <col min="2" max="2" width="13.77734375" style="22" customWidth="1"/>
    <col min="3" max="4" width="13.77734375" style="23" customWidth="1"/>
    <col min="5" max="6" width="13.77734375" style="30" customWidth="1"/>
    <col min="7" max="7" width="13.77734375" style="23" customWidth="1"/>
    <col min="8" max="8" width="39" style="20" customWidth="1"/>
    <col min="9" max="16384" width="8.88671875" style="20"/>
  </cols>
  <sheetData>
    <row r="1" spans="1:8" ht="34.200000000000003" customHeight="1" thickTop="1" thickBot="1" x14ac:dyDescent="0.3">
      <c r="A1" s="120" t="s">
        <v>62</v>
      </c>
      <c r="B1" s="120"/>
      <c r="C1" s="120"/>
      <c r="D1" s="120"/>
      <c r="E1" s="120"/>
      <c r="F1" s="120"/>
      <c r="G1" s="120"/>
      <c r="H1" s="120"/>
    </row>
    <row r="2" spans="1:8" ht="15.6" customHeight="1" thickTop="1" x14ac:dyDescent="0.25">
      <c r="A2" s="86"/>
      <c r="B2" s="86"/>
      <c r="C2" s="86"/>
      <c r="D2" s="86"/>
      <c r="E2" s="89" t="s">
        <v>1</v>
      </c>
      <c r="F2" s="89" t="s">
        <v>2</v>
      </c>
      <c r="G2" s="118" t="s">
        <v>42</v>
      </c>
      <c r="H2" s="118"/>
    </row>
    <row r="3" spans="1:8" ht="15.6" customHeight="1" x14ac:dyDescent="0.25">
      <c r="A3" s="88" t="s">
        <v>41</v>
      </c>
      <c r="B3" s="83"/>
      <c r="C3" s="86"/>
      <c r="D3" s="86"/>
      <c r="E3" s="87">
        <f>SUBTOTAL(9,E7:E20)</f>
        <v>0</v>
      </c>
      <c r="F3" s="87">
        <f>SUBTOTAL(9,F7:F20)</f>
        <v>0</v>
      </c>
      <c r="G3" s="118"/>
      <c r="H3" s="118"/>
    </row>
    <row r="4" spans="1:8" ht="15.6" customHeight="1" x14ac:dyDescent="0.25">
      <c r="A4" s="86"/>
      <c r="B4" s="86"/>
      <c r="C4" s="86"/>
      <c r="D4" s="86"/>
      <c r="E4" s="86"/>
      <c r="F4" s="86"/>
      <c r="G4" s="118"/>
      <c r="H4" s="118"/>
    </row>
    <row r="5" spans="1:8" ht="15.6" customHeight="1" x14ac:dyDescent="0.25">
      <c r="A5" s="71" t="s">
        <v>26</v>
      </c>
      <c r="B5" s="21"/>
      <c r="C5" s="21"/>
      <c r="D5" s="21"/>
      <c r="E5" s="21"/>
    </row>
    <row r="6" spans="1:8" s="61" customFormat="1" ht="15.6" customHeight="1" x14ac:dyDescent="0.25">
      <c r="A6" s="93" t="s">
        <v>11</v>
      </c>
      <c r="B6" s="58" t="s">
        <v>3</v>
      </c>
      <c r="C6" s="59" t="s">
        <v>40</v>
      </c>
      <c r="D6" s="59" t="s">
        <v>39</v>
      </c>
      <c r="E6" s="60" t="s">
        <v>0</v>
      </c>
      <c r="F6" s="60" t="s">
        <v>4</v>
      </c>
      <c r="G6" s="60" t="s">
        <v>18</v>
      </c>
      <c r="H6" s="59" t="s">
        <v>5</v>
      </c>
    </row>
    <row r="7" spans="1:8" ht="15.6" customHeight="1" x14ac:dyDescent="0.25">
      <c r="A7" s="94">
        <f>IF(B7&lt;&gt;"",MONTH(B7),1)</f>
        <v>1</v>
      </c>
      <c r="B7" s="24" t="str">
        <f>IF(Pohyby!A8&lt;&gt;"",Pohyby!A8,"")</f>
        <v/>
      </c>
      <c r="C7" s="25" t="str">
        <f>IF(Pohyby!B8&lt;&gt;"",Pohyby!B8,"")</f>
        <v/>
      </c>
      <c r="D7" s="26" t="str">
        <f>IF(Pohyby!C8&lt;&gt;"",Pohyby!C8,"")</f>
        <v/>
      </c>
      <c r="E7" s="27">
        <f>Pohyby!D8</f>
        <v>0</v>
      </c>
      <c r="F7" s="27">
        <f>Pohyby!E8</f>
        <v>0</v>
      </c>
      <c r="G7" s="28">
        <f>Pohyby!F8</f>
        <v>0</v>
      </c>
      <c r="H7" s="29">
        <f>Pohyby!G8</f>
        <v>0</v>
      </c>
    </row>
    <row r="8" spans="1:8" ht="15.6" customHeight="1" x14ac:dyDescent="0.25">
      <c r="A8" s="94" t="str">
        <f t="shared" ref="A8:A20" si="0">IF(B8&lt;&gt;"",MONTH(B8),"")</f>
        <v/>
      </c>
      <c r="B8" s="24" t="str">
        <f>IF(Pohyby!A9&lt;&gt;"",Pohyby!A9,"")</f>
        <v/>
      </c>
      <c r="C8" s="25" t="str">
        <f>IF(Pohyby!B9&lt;&gt;"",Pohyby!B9,"")</f>
        <v/>
      </c>
      <c r="D8" s="26" t="str">
        <f>IF(Pohyby!C9&lt;&gt;"",Pohyby!C9,"")</f>
        <v/>
      </c>
      <c r="E8" s="27">
        <f>Pohyby!D9</f>
        <v>0</v>
      </c>
      <c r="F8" s="27">
        <f>Pohyby!E9</f>
        <v>0</v>
      </c>
      <c r="G8" s="28">
        <f>Pohyby!F9</f>
        <v>0</v>
      </c>
      <c r="H8" s="29">
        <f>Pohyby!G9</f>
        <v>0</v>
      </c>
    </row>
    <row r="9" spans="1:8" ht="15.6" customHeight="1" x14ac:dyDescent="0.25">
      <c r="A9" s="94" t="str">
        <f t="shared" si="0"/>
        <v/>
      </c>
      <c r="B9" s="24" t="str">
        <f>IF(Pohyby!A10&lt;&gt;"",Pohyby!A10,"")</f>
        <v/>
      </c>
      <c r="C9" s="25" t="str">
        <f>IF(Pohyby!B10&lt;&gt;"",Pohyby!B10,"")</f>
        <v/>
      </c>
      <c r="D9" s="26" t="str">
        <f>IF(Pohyby!C10&lt;&gt;"",Pohyby!C10,"")</f>
        <v/>
      </c>
      <c r="E9" s="27">
        <f>Pohyby!D10</f>
        <v>0</v>
      </c>
      <c r="F9" s="27">
        <f>Pohyby!E10</f>
        <v>0</v>
      </c>
      <c r="G9" s="28">
        <f>Pohyby!F10</f>
        <v>0</v>
      </c>
      <c r="H9" s="29">
        <f>Pohyby!G10</f>
        <v>0</v>
      </c>
    </row>
    <row r="10" spans="1:8" ht="15.6" customHeight="1" x14ac:dyDescent="0.25">
      <c r="A10" s="94" t="str">
        <f t="shared" si="0"/>
        <v/>
      </c>
      <c r="B10" s="24" t="str">
        <f>IF(Pohyby!A11&lt;&gt;"",Pohyby!A11,"")</f>
        <v/>
      </c>
      <c r="C10" s="25" t="str">
        <f>IF(Pohyby!B11&lt;&gt;"",Pohyby!B11,"")</f>
        <v/>
      </c>
      <c r="D10" s="26" t="str">
        <f>IF(Pohyby!C11&lt;&gt;"",Pohyby!C11,"")</f>
        <v/>
      </c>
      <c r="E10" s="27">
        <f>Pohyby!D11</f>
        <v>0</v>
      </c>
      <c r="F10" s="27">
        <f>Pohyby!E11</f>
        <v>0</v>
      </c>
      <c r="G10" s="28">
        <f>Pohyby!F11</f>
        <v>0</v>
      </c>
      <c r="H10" s="29">
        <f>Pohyby!G11</f>
        <v>0</v>
      </c>
    </row>
    <row r="11" spans="1:8" ht="15.6" customHeight="1" x14ac:dyDescent="0.25">
      <c r="A11" s="94" t="str">
        <f t="shared" si="0"/>
        <v/>
      </c>
      <c r="B11" s="24" t="str">
        <f>IF(Pohyby!A12&lt;&gt;"",Pohyby!A12,"")</f>
        <v/>
      </c>
      <c r="C11" s="25" t="str">
        <f>IF(Pohyby!B12&lt;&gt;"",Pohyby!B12,"")</f>
        <v/>
      </c>
      <c r="D11" s="26" t="str">
        <f>IF(Pohyby!C12&lt;&gt;"",Pohyby!C12,"")</f>
        <v/>
      </c>
      <c r="E11" s="27">
        <f>Pohyby!D12</f>
        <v>0</v>
      </c>
      <c r="F11" s="27">
        <f>Pohyby!E12</f>
        <v>0</v>
      </c>
      <c r="G11" s="28">
        <f>Pohyby!F12</f>
        <v>0</v>
      </c>
      <c r="H11" s="29">
        <f>Pohyby!G12</f>
        <v>0</v>
      </c>
    </row>
    <row r="12" spans="1:8" ht="15.6" customHeight="1" x14ac:dyDescent="0.25">
      <c r="A12" s="94" t="str">
        <f t="shared" si="0"/>
        <v/>
      </c>
      <c r="B12" s="24" t="str">
        <f>IF(Pohyby!A13&lt;&gt;"",Pohyby!A13,"")</f>
        <v/>
      </c>
      <c r="C12" s="25" t="str">
        <f>IF(Pohyby!B13&lt;&gt;"",Pohyby!B13,"")</f>
        <v/>
      </c>
      <c r="D12" s="26" t="str">
        <f>IF(Pohyby!C13&lt;&gt;"",Pohyby!C13,"")</f>
        <v/>
      </c>
      <c r="E12" s="27">
        <f>Pohyby!D13</f>
        <v>0</v>
      </c>
      <c r="F12" s="27">
        <f>Pohyby!E13</f>
        <v>0</v>
      </c>
      <c r="G12" s="28">
        <f>Pohyby!F13</f>
        <v>0</v>
      </c>
      <c r="H12" s="29">
        <f>Pohyby!G13</f>
        <v>0</v>
      </c>
    </row>
    <row r="13" spans="1:8" ht="15.6" customHeight="1" x14ac:dyDescent="0.25">
      <c r="A13" s="94" t="str">
        <f t="shared" si="0"/>
        <v/>
      </c>
      <c r="B13" s="24" t="str">
        <f>IF(Pohyby!A14&lt;&gt;"",Pohyby!A14,"")</f>
        <v/>
      </c>
      <c r="C13" s="25" t="str">
        <f>IF(Pohyby!B14&lt;&gt;"",Pohyby!B14,"")</f>
        <v/>
      </c>
      <c r="D13" s="26" t="str">
        <f>IF(Pohyby!C14&lt;&gt;"",Pohyby!C14,"")</f>
        <v/>
      </c>
      <c r="E13" s="27">
        <f>Pohyby!D14</f>
        <v>0</v>
      </c>
      <c r="F13" s="27">
        <f>Pohyby!E14</f>
        <v>0</v>
      </c>
      <c r="G13" s="28">
        <f>Pohyby!F14</f>
        <v>0</v>
      </c>
      <c r="H13" s="29">
        <f>Pohyby!G14</f>
        <v>0</v>
      </c>
    </row>
    <row r="14" spans="1:8" ht="15.6" customHeight="1" x14ac:dyDescent="0.25">
      <c r="A14" s="94" t="str">
        <f t="shared" si="0"/>
        <v/>
      </c>
      <c r="B14" s="24" t="str">
        <f>IF(Pohyby!A15&lt;&gt;"",Pohyby!A15,"")</f>
        <v/>
      </c>
      <c r="C14" s="25" t="str">
        <f>IF(Pohyby!B15&lt;&gt;"",Pohyby!B15,"")</f>
        <v/>
      </c>
      <c r="D14" s="26" t="str">
        <f>IF(Pohyby!C15&lt;&gt;"",Pohyby!C15,"")</f>
        <v/>
      </c>
      <c r="E14" s="27">
        <f>Pohyby!D15</f>
        <v>0</v>
      </c>
      <c r="F14" s="27">
        <f>Pohyby!E15</f>
        <v>0</v>
      </c>
      <c r="G14" s="28">
        <f>Pohyby!F15</f>
        <v>0</v>
      </c>
      <c r="H14" s="29">
        <f>Pohyby!G15</f>
        <v>0</v>
      </c>
    </row>
    <row r="15" spans="1:8" ht="15.6" customHeight="1" x14ac:dyDescent="0.25">
      <c r="A15" s="94" t="str">
        <f t="shared" si="0"/>
        <v/>
      </c>
      <c r="B15" s="24" t="str">
        <f>IF(Pohyby!A16&lt;&gt;"",Pohyby!A16,"")</f>
        <v/>
      </c>
      <c r="C15" s="25" t="str">
        <f>IF(Pohyby!B16&lt;&gt;"",Pohyby!B16,"")</f>
        <v/>
      </c>
      <c r="D15" s="26" t="str">
        <f>IF(Pohyby!C16&lt;&gt;"",Pohyby!C16,"")</f>
        <v/>
      </c>
      <c r="E15" s="27">
        <f>Pohyby!D16</f>
        <v>0</v>
      </c>
      <c r="F15" s="27">
        <f>Pohyby!E16</f>
        <v>0</v>
      </c>
      <c r="G15" s="28">
        <f>Pohyby!F16</f>
        <v>0</v>
      </c>
      <c r="H15" s="29">
        <f>Pohyby!G16</f>
        <v>0</v>
      </c>
    </row>
    <row r="16" spans="1:8" ht="15.6" customHeight="1" x14ac:dyDescent="0.25">
      <c r="A16" s="94" t="str">
        <f t="shared" si="0"/>
        <v/>
      </c>
      <c r="B16" s="24" t="str">
        <f>IF(Pohyby!A17&lt;&gt;"",Pohyby!A17,"")</f>
        <v/>
      </c>
      <c r="C16" s="25" t="str">
        <f>IF(Pohyby!B17&lt;&gt;"",Pohyby!B17,"")</f>
        <v/>
      </c>
      <c r="D16" s="26" t="str">
        <f>IF(Pohyby!C17&lt;&gt;"",Pohyby!C17,"")</f>
        <v/>
      </c>
      <c r="E16" s="27">
        <f>Pohyby!D17</f>
        <v>0</v>
      </c>
      <c r="F16" s="27">
        <f>Pohyby!E17</f>
        <v>0</v>
      </c>
      <c r="G16" s="28">
        <f>Pohyby!F17</f>
        <v>0</v>
      </c>
      <c r="H16" s="29">
        <f>Pohyby!G17</f>
        <v>0</v>
      </c>
    </row>
    <row r="17" spans="1:8" ht="15.6" customHeight="1" x14ac:dyDescent="0.25">
      <c r="A17" s="94" t="str">
        <f t="shared" si="0"/>
        <v/>
      </c>
      <c r="B17" s="24" t="str">
        <f>IF(Pohyby!A18&lt;&gt;"",Pohyby!A18,"")</f>
        <v/>
      </c>
      <c r="C17" s="25" t="str">
        <f>IF(Pohyby!B18&lt;&gt;"",Pohyby!B18,"")</f>
        <v/>
      </c>
      <c r="D17" s="26" t="str">
        <f>IF(Pohyby!C18&lt;&gt;"",Pohyby!C18,"")</f>
        <v/>
      </c>
      <c r="E17" s="27">
        <f>Pohyby!D18</f>
        <v>0</v>
      </c>
      <c r="F17" s="27">
        <f>Pohyby!E18</f>
        <v>0</v>
      </c>
      <c r="G17" s="28">
        <f>Pohyby!F18</f>
        <v>0</v>
      </c>
      <c r="H17" s="29">
        <f>Pohyby!G18</f>
        <v>0</v>
      </c>
    </row>
    <row r="18" spans="1:8" ht="15.6" customHeight="1" x14ac:dyDescent="0.25">
      <c r="A18" s="94" t="str">
        <f t="shared" si="0"/>
        <v/>
      </c>
      <c r="B18" s="24" t="str">
        <f>IF(Pohyby!A19&lt;&gt;"",Pohyby!A19,"")</f>
        <v/>
      </c>
      <c r="C18" s="25" t="str">
        <f>IF(Pohyby!B19&lt;&gt;"",Pohyby!B19,"")</f>
        <v/>
      </c>
      <c r="D18" s="26" t="str">
        <f>IF(Pohyby!C19&lt;&gt;"",Pohyby!C19,"")</f>
        <v/>
      </c>
      <c r="E18" s="27">
        <f>Pohyby!D19</f>
        <v>0</v>
      </c>
      <c r="F18" s="27">
        <f>Pohyby!E19</f>
        <v>0</v>
      </c>
      <c r="G18" s="28">
        <f>Pohyby!F19</f>
        <v>0</v>
      </c>
      <c r="H18" s="29">
        <f>Pohyby!G19</f>
        <v>0</v>
      </c>
    </row>
    <row r="19" spans="1:8" ht="15.6" customHeight="1" x14ac:dyDescent="0.25">
      <c r="A19" s="94" t="str">
        <f t="shared" si="0"/>
        <v/>
      </c>
      <c r="B19" s="24" t="str">
        <f>IF(Pohyby!A20&lt;&gt;"",Pohyby!A20,"")</f>
        <v/>
      </c>
      <c r="C19" s="25" t="str">
        <f>IF(Pohyby!B20&lt;&gt;"",Pohyby!B20,"")</f>
        <v/>
      </c>
      <c r="D19" s="26" t="str">
        <f>IF(Pohyby!C20&lt;&gt;"",Pohyby!C20,"")</f>
        <v/>
      </c>
      <c r="E19" s="27">
        <f>Pohyby!D20</f>
        <v>0</v>
      </c>
      <c r="F19" s="27">
        <f>Pohyby!E20</f>
        <v>0</v>
      </c>
      <c r="G19" s="28">
        <f>Pohyby!F20</f>
        <v>0</v>
      </c>
      <c r="H19" s="29">
        <f>Pohyby!G20</f>
        <v>0</v>
      </c>
    </row>
    <row r="20" spans="1:8" ht="15.6" customHeight="1" x14ac:dyDescent="0.25">
      <c r="A20" s="94" t="str">
        <f t="shared" si="0"/>
        <v/>
      </c>
      <c r="B20" s="24" t="str">
        <f>IF(Pohyby!A21&lt;&gt;"",Pohyby!A21,"")</f>
        <v/>
      </c>
      <c r="C20" s="25" t="str">
        <f>IF(Pohyby!B21&lt;&gt;"",Pohyby!B21,"")</f>
        <v/>
      </c>
      <c r="D20" s="26" t="str">
        <f>IF(Pohyby!C21&lt;&gt;"",Pohyby!C21,"")</f>
        <v/>
      </c>
      <c r="E20" s="27">
        <f>Pohyby!D21</f>
        <v>0</v>
      </c>
      <c r="F20" s="27">
        <f>Pohyby!E21</f>
        <v>0</v>
      </c>
      <c r="G20" s="28">
        <f>Pohyby!F21</f>
        <v>0</v>
      </c>
      <c r="H20" s="29">
        <f>Pohyby!G21</f>
        <v>0</v>
      </c>
    </row>
  </sheetData>
  <sheetProtection algorithmName="SHA-512" hashValue="UgJd08n/HjZoNEYLWlIUOi68VfNg3Wmzp9bcXhAuBiWE7muv8w5ZyMkhRcuhNG2YyV3ZED7ol4Dw4hbS0KkIIg==" saltValue="DQ/sv1LXKhoS0PwXDBAMGA==" spinCount="100000" sheet="1" formatCells="0" formatColumns="0" formatRows="0" sort="0" autoFilter="0" pivotTables="0"/>
  <mergeCells count="2">
    <mergeCell ref="G2:H4"/>
    <mergeCell ref="A1:H1"/>
  </mergeCells>
  <conditionalFormatting sqref="C7:C20">
    <cfRule type="containsText" dxfId="4" priority="10" operator="containsText" text="hotovost">
      <formula>NOT(ISERROR(SEARCH("hotovost",C7)))</formula>
    </cfRule>
  </conditionalFormatting>
  <conditionalFormatting sqref="D6:D20">
    <cfRule type="containsText" dxfId="3" priority="15" operator="containsText" text="výdaj">
      <formula>NOT(ISERROR(SEARCH("výdaj",D6)))</formula>
    </cfRule>
    <cfRule type="containsText" dxfId="2" priority="16" operator="containsText" text="příjem">
      <formula>NOT(ISERROR(SEARCH("příjem",D6)))</formula>
    </cfRule>
  </conditionalFormatting>
  <conditionalFormatting sqref="D7:D20">
    <cfRule type="containsText" dxfId="1" priority="8" operator="containsText" text="jiné">
      <formula>NOT(ISERROR(SEARCH("jiné",D7)))</formula>
    </cfRule>
  </conditionalFormatting>
  <conditionalFormatting sqref="G7:G20">
    <cfRule type="expression" dxfId="0" priority="11">
      <formula>OR(E7="příjem",E7="jiné")</formula>
    </cfRule>
  </conditionalFormatting>
  <pageMargins left="0.7" right="0.7" top="0.78740157499999996" bottom="0.78740157499999996" header="0.3" footer="0.3"/>
  <pageSetup paperSize="9" scale="87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BBCA3-C6BC-43ED-A93C-E5B4B1CCF22B}">
  <dimension ref="B2:B38"/>
  <sheetViews>
    <sheetView showGridLines="0" workbookViewId="0">
      <selection activeCell="B3" sqref="B3"/>
    </sheetView>
  </sheetViews>
  <sheetFormatPr defaultRowHeight="14.4" x14ac:dyDescent="0.3"/>
  <cols>
    <col min="1" max="1" width="1.6640625" customWidth="1"/>
    <col min="2" max="2" width="84" customWidth="1"/>
  </cols>
  <sheetData>
    <row r="2" spans="2:2" ht="18" x14ac:dyDescent="0.3">
      <c r="B2" s="98" t="s">
        <v>60</v>
      </c>
    </row>
    <row r="3" spans="2:2" ht="19.2" customHeight="1" x14ac:dyDescent="0.3">
      <c r="B3" s="99"/>
    </row>
    <row r="4" spans="2:2" x14ac:dyDescent="0.3">
      <c r="B4" s="100" t="s">
        <v>57</v>
      </c>
    </row>
    <row r="5" spans="2:2" x14ac:dyDescent="0.3">
      <c r="B5" s="99"/>
    </row>
    <row r="6" spans="2:2" x14ac:dyDescent="0.3">
      <c r="B6" s="99"/>
    </row>
    <row r="7" spans="2:2" ht="28.8" x14ac:dyDescent="0.3">
      <c r="B7" s="99" t="s">
        <v>44</v>
      </c>
    </row>
    <row r="8" spans="2:2" x14ac:dyDescent="0.3">
      <c r="B8" s="99"/>
    </row>
    <row r="9" spans="2:2" ht="57.6" x14ac:dyDescent="0.3">
      <c r="B9" s="99" t="s">
        <v>58</v>
      </c>
    </row>
    <row r="10" spans="2:2" x14ac:dyDescent="0.3">
      <c r="B10" s="99"/>
    </row>
    <row r="11" spans="2:2" ht="57.6" x14ac:dyDescent="0.3">
      <c r="B11" s="99" t="s">
        <v>49</v>
      </c>
    </row>
    <row r="12" spans="2:2" x14ac:dyDescent="0.3">
      <c r="B12" s="102"/>
    </row>
    <row r="13" spans="2:2" x14ac:dyDescent="0.3">
      <c r="B13" s="84" t="s">
        <v>55</v>
      </c>
    </row>
    <row r="14" spans="2:2" x14ac:dyDescent="0.3">
      <c r="B14" s="85" t="s">
        <v>27</v>
      </c>
    </row>
    <row r="15" spans="2:2" x14ac:dyDescent="0.3">
      <c r="B15" s="85" t="s">
        <v>28</v>
      </c>
    </row>
    <row r="16" spans="2:2" x14ac:dyDescent="0.3">
      <c r="B16" s="85" t="s">
        <v>29</v>
      </c>
    </row>
    <row r="17" spans="2:2" x14ac:dyDescent="0.3">
      <c r="B17" s="85" t="s">
        <v>30</v>
      </c>
    </row>
    <row r="18" spans="2:2" x14ac:dyDescent="0.3">
      <c r="B18" s="85" t="s">
        <v>31</v>
      </c>
    </row>
    <row r="19" spans="2:2" x14ac:dyDescent="0.3">
      <c r="B19" s="85" t="s">
        <v>32</v>
      </c>
    </row>
    <row r="20" spans="2:2" x14ac:dyDescent="0.3">
      <c r="B20" s="85" t="s">
        <v>33</v>
      </c>
    </row>
    <row r="21" spans="2:2" x14ac:dyDescent="0.3">
      <c r="B21" s="85" t="s">
        <v>34</v>
      </c>
    </row>
    <row r="22" spans="2:2" x14ac:dyDescent="0.3">
      <c r="B22" s="85" t="s">
        <v>35</v>
      </c>
    </row>
    <row r="23" spans="2:2" x14ac:dyDescent="0.3">
      <c r="B23" s="85" t="s">
        <v>36</v>
      </c>
    </row>
    <row r="24" spans="2:2" x14ac:dyDescent="0.3">
      <c r="B24" s="85" t="s">
        <v>37</v>
      </c>
    </row>
    <row r="25" spans="2:2" x14ac:dyDescent="0.3">
      <c r="B25" s="97"/>
    </row>
    <row r="26" spans="2:2" ht="28.8" x14ac:dyDescent="0.3">
      <c r="B26" s="99" t="s">
        <v>56</v>
      </c>
    </row>
    <row r="27" spans="2:2" x14ac:dyDescent="0.3">
      <c r="B27" s="99"/>
    </row>
    <row r="28" spans="2:2" ht="57.6" x14ac:dyDescent="0.3">
      <c r="B28" s="99" t="s">
        <v>45</v>
      </c>
    </row>
    <row r="29" spans="2:2" x14ac:dyDescent="0.3">
      <c r="B29" s="99"/>
    </row>
    <row r="30" spans="2:2" x14ac:dyDescent="0.3">
      <c r="B30" s="101" t="s">
        <v>46</v>
      </c>
    </row>
    <row r="31" spans="2:2" x14ac:dyDescent="0.3">
      <c r="B31" s="99"/>
    </row>
    <row r="32" spans="2:2" x14ac:dyDescent="0.3">
      <c r="B32" s="99" t="s">
        <v>61</v>
      </c>
    </row>
    <row r="33" spans="2:2" x14ac:dyDescent="0.3">
      <c r="B33" s="99"/>
    </row>
    <row r="34" spans="2:2" ht="57.6" x14ac:dyDescent="0.3">
      <c r="B34" s="99" t="s">
        <v>47</v>
      </c>
    </row>
    <row r="35" spans="2:2" x14ac:dyDescent="0.3">
      <c r="B35" s="99"/>
    </row>
    <row r="36" spans="2:2" ht="57.6" x14ac:dyDescent="0.3">
      <c r="B36" s="99" t="s">
        <v>48</v>
      </c>
    </row>
    <row r="37" spans="2:2" x14ac:dyDescent="0.3">
      <c r="B37" s="97"/>
    </row>
    <row r="38" spans="2:2" x14ac:dyDescent="0.3">
      <c r="B38" s="97"/>
    </row>
  </sheetData>
  <sheetProtection sheet="1" objects="1" scenario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Pohyby</vt:lpstr>
      <vt:lpstr>Roční přehled</vt:lpstr>
      <vt:lpstr>Měsíční přehledy</vt:lpstr>
      <vt:lpstr>Pro filtrování</vt:lpstr>
      <vt:lpstr>Návod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info@etabulky.cz</dc:creator>
  <cp:lastModifiedBy>info@etabulky.cz</cp:lastModifiedBy>
  <cp:lastPrinted>2024-09-22T09:53:13Z</cp:lastPrinted>
  <dcterms:created xsi:type="dcterms:W3CDTF">2024-04-23T12:12:36Z</dcterms:created>
  <dcterms:modified xsi:type="dcterms:W3CDTF">2024-09-22T15:00:24Z</dcterms:modified>
</cp:coreProperties>
</file>